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-15" windowWidth="14280" windowHeight="12660"/>
  </bookViews>
  <sheets>
    <sheet name="Приложение 1-2026,2027" sheetId="2" r:id="rId1"/>
  </sheets>
  <definedNames>
    <definedName name="_xlnm._FilterDatabase" localSheetId="0" hidden="1">'Приложение 1-2026,2027'!$A$17:$F$117</definedName>
    <definedName name="_xlnm.Print_Titles" localSheetId="0">'Приложение 1-2026,2027'!$17:$17</definedName>
    <definedName name="_xlnm.Print_Area" localSheetId="0">'Приложение 1-2026,2027'!$A$1:$D$117</definedName>
  </definedNames>
  <calcPr calcId="145621"/>
</workbook>
</file>

<file path=xl/calcChain.xml><?xml version="1.0" encoding="utf-8"?>
<calcChain xmlns="http://schemas.openxmlformats.org/spreadsheetml/2006/main">
  <c r="C112" i="2" l="1"/>
  <c r="C62" i="2" l="1"/>
  <c r="D113" i="2" l="1"/>
  <c r="C113" i="2"/>
  <c r="D112" i="2" l="1"/>
  <c r="C107" i="2"/>
  <c r="D107" i="2"/>
  <c r="D62" i="2"/>
  <c r="D84" i="2"/>
  <c r="D90" i="2" l="1"/>
  <c r="C90" i="2"/>
  <c r="D31" i="2" l="1"/>
  <c r="C31" i="2"/>
  <c r="D59" i="2" l="1"/>
  <c r="D54" i="2"/>
  <c r="C54" i="2"/>
  <c r="D58" i="2" l="1"/>
  <c r="D57" i="2" s="1"/>
  <c r="C19" i="2" l="1"/>
  <c r="C59" i="2" l="1"/>
  <c r="C58" i="2" s="1"/>
  <c r="C57" i="2" s="1"/>
  <c r="D27" i="2" l="1"/>
  <c r="C27" i="2"/>
  <c r="C46" i="2" l="1"/>
  <c r="C43" i="2"/>
  <c r="C41" i="2"/>
  <c r="C33" i="2"/>
  <c r="C23" i="2"/>
  <c r="C21" i="2"/>
  <c r="C18" i="2" l="1"/>
  <c r="D46" i="2"/>
  <c r="C115" i="2" l="1"/>
  <c r="C117" i="2" s="1"/>
  <c r="D43" i="2" l="1"/>
  <c r="D41" i="2"/>
  <c r="D33" i="2"/>
  <c r="D23" i="2"/>
  <c r="D21" i="2"/>
  <c r="D19" i="2"/>
  <c r="D18" i="2" l="1"/>
  <c r="D115" i="2" s="1"/>
  <c r="D117" i="2" s="1"/>
</calcChain>
</file>

<file path=xl/sharedStrings.xml><?xml version="1.0" encoding="utf-8"?>
<sst xmlns="http://schemas.openxmlformats.org/spreadsheetml/2006/main" count="217" uniqueCount="210">
  <si>
    <t>Приложение 1</t>
  </si>
  <si>
    <t>Код</t>
  </si>
  <si>
    <t xml:space="preserve">Наименование 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</si>
  <si>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</si>
  <si>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</si>
  <si>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</si>
  <si>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</si>
  <si>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</si>
  <si>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</si>
  <si>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</si>
  <si>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</si>
  <si>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</si>
  <si>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</si>
  <si>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</si>
  <si>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</si>
  <si>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</si>
  <si>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</si>
  <si>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</si>
  <si>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</si>
  <si>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1 12 01000 01 0000 120</t>
  </si>
  <si>
    <t>Плата за негативное воздействие на окружающую среду</t>
  </si>
  <si>
    <t>1 14 00000 00 0000 000</t>
  </si>
  <si>
    <t>ДОХОДЫ ОТ ПРОДАЖИ МАТЕРИАЛЬНЫХ И НЕМАТЕРИАЛЬНЫХ АКТИВОВ</t>
  </si>
  <si>
    <t>2 00 00000 00 0000 000</t>
  </si>
  <si>
    <t>БЕЗВОЗМЕЗДНЫЕ ПОСТУПЛЕНИЯ</t>
  </si>
  <si>
    <t>ИТОГО ДОХОДОВ</t>
  </si>
  <si>
    <t>1 13 00000 00 0000 000</t>
  </si>
  <si>
    <t>1 16 00000 00 0000 000</t>
  </si>
  <si>
    <t>ШТРАФЫ, САНКЦИИ, ВОЗМЕЩЕНИЕ УЩЕРБА</t>
  </si>
  <si>
    <t>ДОХОДЫ ОТ ОКАЗАНИЯ ПЛАТНЫХ УСЛУГ (РАБОТ) И КОМПЕНСАЦИИ ЗАТРАТ ГОСУДАРСТВА</t>
  </si>
  <si>
    <t>Единый сельхозяйственный налог</t>
  </si>
  <si>
    <t>Налог, взимаемый в связи с применением патентной системы налогооблажения</t>
  </si>
  <si>
    <t>1 05 03000 01 0000 110</t>
  </si>
  <si>
    <t>1 05 04000 02 0000 110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</si>
  <si>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</si>
  <si>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Субвенции  на обеспечение 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 в муниципальных общеобразовательных организациях </t>
  </si>
  <si>
    <t xml:space="preserve">Субвенции 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</si>
  <si>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</si>
  <si>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</si>
  <si>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 xml:space="preserve">Субвенции  бюджетам муниципальных районов на государственную регистрацию актов гражданского состояния </t>
  </si>
  <si>
    <t>ДЕФИЦИТ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</si>
  <si>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</si>
  <si>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Субвенции   на осуществление отдельных государственных полномочий по созданию и организации деятельности комиссий по делам несовершеннолетних и защите их прав </t>
  </si>
  <si>
    <t>Субвенции  на осуществление переданных отдельных государственных полномочий Удмуртской Республики по государственному жилищному надзору и лицензионному контролю в соответствии с Законом Удмуртской Республики от 30 июня 2014 № 40-РЗ "О наделении органов местного самоуправления отдельными государственными полномочиями Удмуртской Республики по государственному жилищному надзору и лицензионному контролю и нвесении изменения в статью 35 Закона Удмуртской Республики "Об установлении административной ответственности за отдельные виды правонарушений"</t>
  </si>
  <si>
    <t>Субвенции на осуществление отдельных государственных полномочий по созданию и организации деятельности административных комиссий</t>
  </si>
  <si>
    <t xml:space="preserve">Субвенции на осуществление отдельных государственных полномочий Удмуртской Республики  по предоставлению мер социальной поддержки по освобождению родителей (законных представителей), если один или оба из которых являются инвалидами первой или второй группы и не имеют других доходов, кроме пенсии, от платы за присмотр и уход за детьми в муниципальных образовательных организациях, находящихся на территории Удмуртской Республики, реализующих образовательную программу дошкольного образования </t>
  </si>
  <si>
    <t>Субвенции  на обеспечение осуществления отдельных государственных полномочий, передаваемых в соответствии с Законом Удмуртской Республики от 14 марта 2013 года № 8-РЗ «Об обеспечении жилыми помещениями детей-сирот и детей, оставшихся без попечения родителей, а также лиц из числа детей-сирот и детей, оставшихся без попечения родителей», отдельных государственных полномочий за исключением расходов на осуществление деятельности специалистов</t>
  </si>
  <si>
    <t>Субвенции на  осуществление деятельности специалистов, осуществляющих государственные  полномочия, передаваемые в соответствии с Законом Удмуртской Республики от 14 марта 2013 года № 8-РЗ "Об обеспечении жилыми помещениями детей-сирот и детей, оставшихся без попечения родителей, а также лиц из числа детей-сирот и детей, оставшихся без попечения родителей"</t>
  </si>
  <si>
    <t>2 02 10000 00 0000 150</t>
  </si>
  <si>
    <t>2 02 30000 00 0000 150</t>
  </si>
  <si>
    <t>2 02 00000 00 0000 000</t>
  </si>
  <si>
    <t>Безвозмездные поступления из других бюджетов бюджетной системы  Российской Федерации</t>
  </si>
  <si>
    <t>Таблица 2</t>
  </si>
  <si>
    <t>1 17 00000 00 0000 000</t>
  </si>
  <si>
    <t>ПРОЧИЕ НЕНАЛОГОВЫЕ ДОХОДЫ</t>
  </si>
  <si>
    <t>2 02 20000 00 0000 150</t>
  </si>
  <si>
    <t>Субсидии бюджетам бюджетной системы Российской Федерации (межбюджетные субсидии)</t>
  </si>
  <si>
    <t>Субсидии на расходы по присмотру и уходу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находящихся на территории Удмуртской Республики, реализующих образовательную программу дошкольного образования</t>
  </si>
  <si>
    <t>БАЛАНС</t>
  </si>
  <si>
    <t>Субсидии на содержание автомобильных дорог местного значения и исскуственных сооружений на них, по которым проходят маршруты школьных автобусов</t>
  </si>
  <si>
    <t xml:space="preserve"> - </t>
  </si>
  <si>
    <t>2 02 20077 05 0000 150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</si>
  <si>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</si>
  <si>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Субсидии на создание дополнительных мест для детей в возрасте от 1,5 до 3 лет в общеобразовательных организациях, осуществляющих образовательную деятельность по образовательным программам дошкольного образования</t>
  </si>
  <si>
    <t>Субсидии бюджетам на реализацию мероприятий по обеспечению жильем молодых семей</t>
  </si>
  <si>
    <t>Субсидия бюджетам муниципальных районов на поддержку отрасли культуры</t>
  </si>
  <si>
    <t>1 07 00000 00 0000 000</t>
  </si>
  <si>
    <t>НАЛОГИ, СБОРЫ И РЕГУЛЯРНЫЕ ПЛАТЕЖИ ЗА ПОЛЬЗОВАНИЕ ПРИРОДНЫМИ РЕСУРСАМИ</t>
  </si>
  <si>
    <t>1 07 010200 01 0000 120</t>
  </si>
  <si>
    <t>Налог на добычу общераспрастраненных полезных ископаемых</t>
  </si>
  <si>
    <t>3 02 25097 05 0000 150</t>
  </si>
  <si>
    <t>4 02 25097 05 0000 150</t>
  </si>
  <si>
    <t>5 02 25097 05 0000 150</t>
  </si>
  <si>
    <t>2 02 15001 14 0000 150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</si>
  <si>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</si>
  <si>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>2 02 30024 14 0202 150</t>
  </si>
  <si>
    <t>2 02 25555 14 0000 150</t>
  </si>
  <si>
    <t xml:space="preserve">Субсидии бюджетам муниципальных округов на реализацию программ формирования современной городской среды
</t>
  </si>
  <si>
    <t>2 02 25304 14 0000 150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</si>
  <si>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</si>
  <si>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2 02 29999 14 0105 150</t>
  </si>
  <si>
    <t>2 02 29999 14 0106 150</t>
  </si>
  <si>
    <t>2 02 30024 14 0205 150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</si>
  <si>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 муниципальных и городских округов</t>
  </si>
  <si>
    <t xml:space="preserve">Субвенции  на осуществление отдельных государственных полномочий Удмуртской Республики в области архивного дела </t>
  </si>
  <si>
    <t>1 06 00000 00 0000 000</t>
  </si>
  <si>
    <t>НАЛОГИ НА ИМУЩЕСТВО</t>
  </si>
  <si>
    <t>1 06 01020 14 0000 110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</si>
  <si>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</si>
  <si>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Земельный налог с организаций, обладающих земельным участком, расположенным в границах муниципальных округов</t>
  </si>
  <si>
    <t xml:space="preserve">Земельный налог с физических лиц, обладающих земельным участком, расположенным в границах муниципальных округов
</t>
  </si>
  <si>
    <t>1 06 06032 14 0000 110</t>
  </si>
  <si>
    <t>1 06 06042 14 0000 110</t>
  </si>
  <si>
    <t>Дотации бюджетам муниципальных округов на поддержку мер по обеспечению сбалансированности бюджетов</t>
  </si>
  <si>
    <t>1 11 05012 14 0000 120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</si>
  <si>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
</t>
  </si>
  <si>
    <t>1 11 05024 14 0000 120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</si>
  <si>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</si>
  <si>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1 11 05034 14 0000 120</t>
  </si>
  <si>
    <t>Доходы от сдачи в аренду имущества, находящегося в оперативном управлении органов управления муниципальных округов и созданных ими учреждений (за исключением имущества муниципальных бюджетных и автономных учреждений)</t>
  </si>
  <si>
    <t>1 11 05074 14 0000 120</t>
  </si>
  <si>
    <t>Доходы от сдачи в аренду имущества, составляющего казну муниципальных округов (за исключением земельных участков)</t>
  </si>
  <si>
    <t>1 11 09044 14 0000 120</t>
  </si>
  <si>
    <t>1 13 02064 14 0000 130</t>
  </si>
  <si>
    <t>Доходы, поступающие в порядке возмещения расходов, понесенных в связи с эксплуатацией имущества муниципальных округов</t>
  </si>
  <si>
    <t>Прочие доходы от компенсации затрат бюджетов муниципальных округов</t>
  </si>
  <si>
    <t>1 14 02043 14 0000 440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</si>
  <si>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</si>
  <si>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1 14 06012 14 0000 430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</si>
  <si>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</si>
  <si>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1 14 06024 14 0000 430</t>
  </si>
  <si>
    <t xml:space="preserve"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округов, и на землях или земельных участках, государственная собственность на которые не разграничена
</t>
  </si>
  <si>
    <t xml:space="preserve"> 2 02 15002 14 0000 150</t>
  </si>
  <si>
    <t>2 02 30024 14 0208 150</t>
  </si>
  <si>
    <t>2 02 30024 14 0209 150</t>
  </si>
  <si>
    <t>2 02 30024 14 0215 150</t>
  </si>
  <si>
    <t>2 02 30024 14 0216 150</t>
  </si>
  <si>
    <t>2 02 30024 14 0218 150</t>
  </si>
  <si>
    <t>2 02 30024 14 0220 150</t>
  </si>
  <si>
    <t>2 02 30024 14 0223 150</t>
  </si>
  <si>
    <t>2 02 30029 14 0000 150</t>
  </si>
  <si>
    <t>2 02 35118 14 0000 150</t>
  </si>
  <si>
    <t>2 02 35120 14 0000 150</t>
  </si>
  <si>
    <t>2 02 35930 14 0000 150</t>
  </si>
  <si>
    <t>1 13 02994 14 0000 130</t>
  </si>
  <si>
    <t>Доходы от продажи земельных участков, находящихся в собственности муниципальных округов (за исключением земельных участков муниципальных бюджетных и автономных учреждений)</t>
  </si>
  <si>
    <t>к решению Совета депутатов муниципального образования</t>
  </si>
  <si>
    <t>"О бюджете муниципального образования "Муниципальный округ</t>
  </si>
  <si>
    <t>"Муниципальный округ Сарапульский район Удмуртской Республики"</t>
  </si>
  <si>
    <t>Налог, взимаемый в связи с применением упрощенной системы налогообложения</t>
  </si>
  <si>
    <t>1 05 01000 01 0000 110</t>
  </si>
  <si>
    <t xml:space="preserve"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
</t>
  </si>
  <si>
    <t>2 02 30024 14 0206 150</t>
  </si>
  <si>
    <t>Субвенции на осуществление отдельных государственных полномочий по предоставлению мер социальной поддержки многодетным семьям (бесплатное питание для обучающихся общеобразовательных организаций)</t>
  </si>
  <si>
    <t>2 02 25519 14 0000 150</t>
  </si>
  <si>
    <t>Субсидии бюджетам муниципальных округов на поддержку отрасли культуры</t>
  </si>
  <si>
    <t>1 17 15020 14 0300 150</t>
  </si>
  <si>
    <t>1 17 15020 14 0400 150</t>
  </si>
  <si>
    <t>Инициативные платежи, зачисляемые в бюджеты муниципальных округов (добровольные пожертвования физических лиц - населения (жителей) на реализацию проекта развития общественной инфраструктуры,основанного на местной инициативе)</t>
  </si>
  <si>
    <t xml:space="preserve">Инициативные платежи, зачисляемые в бюджеты муниципальных округов (добровольные пожертвования индивидуальных предпринимателей, крестьянских (фермерских) хозяйств)  на реализацию проекта развития общественной инфраструктуры,основанного на местной инициативе)  </t>
  </si>
  <si>
    <t>2 02 25393 14 0000 150</t>
  </si>
  <si>
    <t>Субсидии бюджетам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</si>
  <si>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2 02 25467 14 0000 150</t>
  </si>
  <si>
    <t>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</si>
  <si>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руб.</t>
  </si>
  <si>
    <t xml:space="preserve"> Субсидии бюджетам муниципальных округов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</si>
  <si>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2 02 27576 14 0000 150</t>
  </si>
  <si>
    <t>2 02 25576 14 0000 150</t>
  </si>
  <si>
    <t xml:space="preserve"> Субсидии бюджетам муниципальных округов на обеспечение комплексного развития сельских территорий</t>
  </si>
  <si>
    <t>2 02 25513 14 0000 150</t>
  </si>
  <si>
    <t>Субсидии бюджетам муниципальных округов на развитие сети учреждений культурно-досугового типа</t>
  </si>
  <si>
    <t>1 11 09080 14 0000 120</t>
  </si>
  <si>
    <t>1 11 05312 14 0000 120</t>
  </si>
  <si>
    <t>Плата по соглашениям об установлении сервитута, заключенным органами местного самоуправления муниципальных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муниципальных округов</t>
  </si>
  <si>
    <t>2 02 25098 14 0000 150</t>
  </si>
  <si>
    <t>Субсидии бюджетам муниципальных округов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</si>
  <si>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2 02 29999 14 0119 150</t>
  </si>
  <si>
    <t>Субсидии на организацию питания обучающихся муниципальных общеобразовательных организаций, находящихся на территории Удмуртской Республики</t>
  </si>
  <si>
    <t>2 02 20077 14 0000 150</t>
  </si>
  <si>
    <t xml:space="preserve">Субсидии бюджетам муниципальных округов на софинансирование капитальных вложений в объекты муниципальной собственности
</t>
  </si>
  <si>
    <t>2 02 40000 00 0000 150</t>
  </si>
  <si>
    <t>Иные межбюджетные трансферты</t>
  </si>
  <si>
    <t>2 02 45179 14 0000 150</t>
  </si>
  <si>
    <t>Межбюджетные трансферты,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</si>
  <si>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2 02 45393 14 0000 150</t>
  </si>
  <si>
    <t>Межбюджетные трансферты, передаваемые бюджетам муниципальных округов на финансовое обеспечение дорожной деятельности</t>
  </si>
  <si>
    <t>2 02 45303 14 0000 150</t>
  </si>
  <si>
    <t xml:space="preserve"> 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</si>
  <si>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2 02 49999 14 0000 150</t>
  </si>
  <si>
    <t>Прочие межбюджетные трансферты, передаваемые бюджетам муниципальных округов</t>
  </si>
  <si>
    <t>Средства самообложения граждан, зачисляемые в бюджеты муниципальных округов</t>
  </si>
  <si>
    <t>1 17 15020 14 0000 150</t>
  </si>
  <si>
    <t>1 17 14020 14 0000 150</t>
  </si>
  <si>
    <t>Инициативные платежи, зачисляемые в бюджеты муниципальных округов</t>
  </si>
  <si>
    <t>2 02 29999 14 0109 150</t>
  </si>
  <si>
    <t>Субсидии на капитальный ремонт и ремонт автомобильных дорог местного значения и искусственных сооружений на них, в том числе на проектирование, включая капитальный ремонт и ремонт автомобильных дорог местного значения - подъездных автодорог к садовым некоммерческим товариществам</t>
  </si>
  <si>
    <t xml:space="preserve"> и на плановый период 2026 и 2027 годов"</t>
  </si>
  <si>
    <t>2 02 29999 14 0128 150</t>
  </si>
  <si>
    <t>2 02 29999 14 0103 150</t>
  </si>
  <si>
    <t>Субсидии на реализацию мероприятий в области поддержки и развития коммунального хозяйства, направленных на повышение надежности, устойчивости и экономичности жилищно-коммунального хозяйства в Удмуртской Республике</t>
  </si>
  <si>
    <t>2 02 29999 14 0107 150</t>
  </si>
  <si>
    <t>Субсидии на реализацию мероприятий муниципальных программ энергосбережения и повышения энергетической эффективности</t>
  </si>
  <si>
    <t>2 02 29999 14 0117 150</t>
  </si>
  <si>
    <t>Субсидии на реализацию мероприятий по организации отдыха детей в каникулярное время</t>
  </si>
  <si>
    <t>2 02 29999 14 0130 150</t>
  </si>
  <si>
    <t>Субсидии на софинансирование расходов по оплате труда отдельных категорий работников муниципальных дошкольных образовательных организаций и муниципальных общеобразовательных организаций, находящихся на территории Удмуртской Республики</t>
  </si>
  <si>
    <t>2 02 30024 14 0222 150</t>
  </si>
  <si>
    <t>Субвенции на осуществление отдельных государственных полномочий Удмуртской Республики по организации мероприятий при осуществлении деятельности по обращению с животными без владельцев</t>
  </si>
  <si>
    <t>Сарапульский район Удмуртской Республики" на 2025 год</t>
  </si>
  <si>
    <t xml:space="preserve">Прогнозируемый общий объём доходов бюджета муниципального образования "Муниципальный округ Сарапульский район Удмуртской Республики" на 2026 и 2027 годы согласно классификации доходов бюджетов Российской Федерации </t>
  </si>
  <si>
    <t>Сумма                         на 2026 год</t>
  </si>
  <si>
    <t>Сумма                            на 2027 год</t>
  </si>
  <si>
    <t>2 02 20302 14 0000 150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</si>
  <si>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</si>
  <si>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Субсидии на мероприятия по обеспечению Удмуртской Республики документами территориального планирования и градостроительного зонирования, документацией по планировке территории</t>
  </si>
  <si>
    <t>2 02 25750 14 0000 150</t>
  </si>
  <si>
    <t>Субсидии бюджетам муниципальных округов на реализацию мероприятий по модернизации школьных систем образования</t>
  </si>
  <si>
    <t>2 0 225750 14 0000 150</t>
  </si>
  <si>
    <t>2 02 45050 14 0000 150</t>
  </si>
  <si>
    <t>Межбюджетные трансферты, передаваемые бюджетам муниципальных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</si>
  <si>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Приложение</t>
  </si>
  <si>
    <t xml:space="preserve"> "Муниципальный округ Сарапульский район Удмуртской Республики"</t>
  </si>
  <si>
    <t>от    19 декабря  2024 № 415/5</t>
  </si>
  <si>
    <t>2 07 00000 00 0000 000</t>
  </si>
  <si>
    <t>ПРОЧИЕ БЕЗВОЗМЕЗДНЫЕ ПОСТУПЛЕНИЯ</t>
  </si>
  <si>
    <t>2 07 04050 14 0000 150</t>
  </si>
  <si>
    <t>Прочие безвозмездные поступления в бюджеты муниципальных округов</t>
  </si>
  <si>
    <t xml:space="preserve">2 02 20077 14 0000 150 </t>
  </si>
  <si>
    <t>Субсидии бюджетам муниципальных округов на софинансирование капитальных вложений в объекты муниципальной собственности</t>
  </si>
  <si>
    <t xml:space="preserve">от  5 июня 2025 года № 446/4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</si>
</sst>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"/>
  </numFmts>
  <fonts count="1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</font>
    <font>
      <sz val="12"/>
      <name val="PT Astra Serif"/>
      <family val="1"/>
      <charset val="204"/>
    </font>
    <font>
      <sz val="10"/>
      <name val="PT Astra Serif"/>
      <family val="1"/>
      <charset val="204"/>
    </font>
    <font>
      <b/>
      <sz val="12"/>
      <name val="PT Astra Serif"/>
      <family val="1"/>
      <charset val="204"/>
    </font>
    <font>
      <b/>
      <sz val="10"/>
      <name val="PT Astra Serif"/>
      <family val="1"/>
      <charset val="204"/>
    </font>
    <font>
      <sz val="12"/>
      <color rgb="FFFF0000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3" fillId="0" borderId="0">
      <alignment vertical="top" wrapText="1"/>
    </xf>
    <xf numFmtId="164" fontId="3" fillId="0" borderId="0" applyFont="0" applyFill="0" applyBorder="0" applyAlignment="0" applyProtection="0"/>
    <xf numFmtId="0" fontId="4" fillId="0" borderId="0"/>
  </cellStyleXfs>
  <cellXfs count="68">
    <xf numFmtId="0" fontId="0" fillId="0" borderId="0" xfId="0"/>
    <xf numFmtId="49" fontId="5" fillId="2" borderId="0" xfId="0" applyNumberFormat="1" applyFont="1" applyFill="1" applyAlignment="1">
      <alignment horizontal="center"/>
    </xf>
    <xf numFmtId="0" fontId="6" fillId="2" borderId="0" xfId="0" applyFont="1" applyFill="1" applyBorder="1"/>
    <xf numFmtId="0" fontId="6" fillId="2" borderId="0" xfId="0" applyFont="1" applyFill="1"/>
    <xf numFmtId="49" fontId="5" fillId="2" borderId="0" xfId="0" applyNumberFormat="1" applyFont="1" applyFill="1" applyAlignment="1">
      <alignment horizontal="right" wrapText="1"/>
    </xf>
    <xf numFmtId="2" fontId="5" fillId="2" borderId="0" xfId="0" applyNumberFormat="1" applyFont="1" applyFill="1" applyAlignment="1">
      <alignment horizontal="right" wrapText="1"/>
    </xf>
    <xf numFmtId="49" fontId="7" fillId="2" borderId="2" xfId="0" applyNumberFormat="1" applyFont="1" applyFill="1" applyBorder="1" applyAlignment="1">
      <alignment horizontal="center" wrapText="1"/>
    </xf>
    <xf numFmtId="49" fontId="7" fillId="2" borderId="2" xfId="0" applyNumberFormat="1" applyFont="1" applyFill="1" applyBorder="1" applyAlignment="1">
      <alignment wrapText="1"/>
    </xf>
    <xf numFmtId="2" fontId="7" fillId="2" borderId="0" xfId="0" applyNumberFormat="1" applyFont="1" applyFill="1" applyBorder="1" applyAlignment="1">
      <alignment wrapText="1"/>
    </xf>
    <xf numFmtId="2" fontId="5" fillId="2" borderId="0" xfId="0" applyNumberFormat="1" applyFont="1" applyFill="1" applyAlignment="1">
      <alignment horizontal="right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Border="1"/>
    <xf numFmtId="0" fontId="8" fillId="2" borderId="0" xfId="0" applyFont="1" applyFill="1"/>
    <xf numFmtId="165" fontId="5" fillId="2" borderId="0" xfId="0" applyNumberFormat="1" applyFont="1" applyFill="1" applyBorder="1" applyAlignment="1">
      <alignment horizontal="right" vertical="center"/>
    </xf>
    <xf numFmtId="49" fontId="5" fillId="2" borderId="0" xfId="0" applyNumberFormat="1" applyFont="1" applyFill="1" applyAlignment="1">
      <alignment horizontal="left" wrapText="1"/>
    </xf>
    <xf numFmtId="2" fontId="5" fillId="2" borderId="0" xfId="0" applyNumberFormat="1" applyFont="1" applyFill="1" applyAlignment="1">
      <alignment horizontal="left" wrapText="1"/>
    </xf>
    <xf numFmtId="2" fontId="5" fillId="2" borderId="0" xfId="0" applyNumberFormat="1" applyFont="1" applyFill="1" applyAlignment="1">
      <alignment horizontal="center"/>
    </xf>
    <xf numFmtId="49" fontId="7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justify" vertical="center" wrapText="1"/>
    </xf>
    <xf numFmtId="4" fontId="7" fillId="2" borderId="1" xfId="0" applyNumberFormat="1" applyFont="1" applyFill="1" applyBorder="1" applyAlignment="1">
      <alignment horizontal="right" vertical="center"/>
    </xf>
    <xf numFmtId="2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justify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2" borderId="1" xfId="0" applyNumberFormat="1" applyFont="1" applyFill="1" applyBorder="1" applyAlignment="1">
      <alignment horizontal="right" vertical="center"/>
    </xf>
    <xf numFmtId="49" fontId="7" fillId="2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justify" vertical="center" wrapText="1"/>
    </xf>
    <xf numFmtId="2" fontId="5" fillId="2" borderId="1" xfId="0" applyNumberFormat="1" applyFont="1" applyFill="1" applyBorder="1" applyAlignment="1">
      <alignment horizontal="right" vertical="center"/>
    </xf>
    <xf numFmtId="0" fontId="5" fillId="2" borderId="1" xfId="1" applyFont="1" applyFill="1" applyBorder="1" applyAlignment="1">
      <alignment horizontal="center" vertical="center" wrapText="1"/>
    </xf>
    <xf numFmtId="4" fontId="5" fillId="2" borderId="1" xfId="1" applyNumberFormat="1" applyFont="1" applyFill="1" applyBorder="1" applyAlignment="1">
      <alignment horizontal="right" vertical="center" wrapText="1"/>
    </xf>
    <xf numFmtId="0" fontId="5" fillId="2" borderId="1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justify" wrapText="1"/>
    </xf>
    <xf numFmtId="4" fontId="7" fillId="2" borderId="1" xfId="1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wrapText="1"/>
    </xf>
    <xf numFmtId="0" fontId="7" fillId="2" borderId="1" xfId="1" applyFont="1" applyFill="1" applyBorder="1" applyAlignment="1">
      <alignment horizontal="justify" vertical="center" wrapText="1"/>
    </xf>
    <xf numFmtId="4" fontId="5" fillId="0" borderId="1" xfId="0" applyNumberFormat="1" applyFont="1" applyFill="1" applyBorder="1" applyAlignment="1">
      <alignment horizontal="right" vertical="center"/>
    </xf>
    <xf numFmtId="4" fontId="9" fillId="0" borderId="1" xfId="0" applyNumberFormat="1" applyFont="1" applyFill="1" applyBorder="1" applyAlignment="1">
      <alignment horizontal="right" vertical="center"/>
    </xf>
    <xf numFmtId="4" fontId="5" fillId="0" borderId="1" xfId="0" applyNumberFormat="1" applyFont="1" applyFill="1" applyBorder="1"/>
    <xf numFmtId="0" fontId="5" fillId="2" borderId="1" xfId="1" applyFont="1" applyFill="1" applyBorder="1" applyAlignment="1">
      <alignment horizontal="left" vertical="center" wrapText="1"/>
    </xf>
    <xf numFmtId="165" fontId="5" fillId="0" borderId="1" xfId="0" applyNumberFormat="1" applyFont="1" applyFill="1" applyBorder="1" applyAlignment="1">
      <alignment horizontal="right" vertical="center"/>
    </xf>
    <xf numFmtId="4" fontId="5" fillId="0" borderId="3" xfId="0" applyNumberFormat="1" applyFont="1" applyFill="1" applyBorder="1" applyAlignment="1">
      <alignment horizontal="right" vertical="center"/>
    </xf>
    <xf numFmtId="4" fontId="5" fillId="0" borderId="3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2" fontId="7" fillId="2" borderId="1" xfId="0" applyNumberFormat="1" applyFont="1" applyFill="1" applyBorder="1" applyAlignment="1">
      <alignment horizontal="justify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justify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justify" vertical="center" wrapText="1"/>
    </xf>
    <xf numFmtId="0" fontId="5" fillId="2" borderId="1" xfId="0" applyNumberFormat="1" applyFont="1" applyFill="1" applyBorder="1" applyAlignment="1">
      <alignment horizontal="justify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justify" vertical="center" wrapText="1"/>
    </xf>
    <xf numFmtId="49" fontId="7" fillId="2" borderId="1" xfId="0" applyNumberFormat="1" applyFont="1" applyFill="1" applyBorder="1" applyAlignment="1">
      <alignment wrapText="1"/>
    </xf>
    <xf numFmtId="49" fontId="7" fillId="2" borderId="1" xfId="0" applyNumberFormat="1" applyFont="1" applyFill="1" applyBorder="1" applyAlignment="1">
      <alignment horizontal="justify" wrapText="1"/>
    </xf>
    <xf numFmtId="4" fontId="7" fillId="2" borderId="1" xfId="0" applyNumberFormat="1" applyFont="1" applyFill="1" applyBorder="1" applyAlignment="1">
      <alignment horizontal="right"/>
    </xf>
    <xf numFmtId="49" fontId="5" fillId="2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justify" wrapText="1"/>
    </xf>
    <xf numFmtId="4" fontId="5" fillId="2" borderId="1" xfId="0" applyNumberFormat="1" applyFont="1" applyFill="1" applyBorder="1" applyAlignment="1">
      <alignment horizontal="right"/>
    </xf>
    <xf numFmtId="0" fontId="5" fillId="2" borderId="1" xfId="1" applyFont="1" applyFill="1" applyBorder="1" applyAlignment="1">
      <alignment horizontal="justify" vertical="top" wrapText="1"/>
    </xf>
    <xf numFmtId="49" fontId="5" fillId="2" borderId="0" xfId="0" applyNumberFormat="1" applyFont="1" applyFill="1" applyAlignment="1">
      <alignment horizontal="right" wrapText="1"/>
    </xf>
    <xf numFmtId="49" fontId="5" fillId="2" borderId="0" xfId="0" applyNumberFormat="1" applyFont="1" applyFill="1" applyAlignment="1">
      <alignment horizontal="right"/>
    </xf>
    <xf numFmtId="4" fontId="7" fillId="0" borderId="1" xfId="0" applyNumberFormat="1" applyFont="1" applyFill="1" applyBorder="1" applyAlignment="1">
      <alignment horizontal="right" vertical="center"/>
    </xf>
    <xf numFmtId="49" fontId="7" fillId="2" borderId="0" xfId="0" applyNumberFormat="1" applyFont="1" applyFill="1" applyAlignment="1">
      <alignment horizontal="center" wrapText="1"/>
    </xf>
    <xf numFmtId="49" fontId="5" fillId="2" borderId="0" xfId="0" applyNumberFormat="1" applyFont="1" applyFill="1" applyAlignment="1">
      <alignment horizontal="right" wrapText="1"/>
    </xf>
    <xf numFmtId="2" fontId="5" fillId="2" borderId="0" xfId="0" applyNumberFormat="1" applyFont="1" applyFill="1" applyAlignment="1">
      <alignment horizontal="right" wrapText="1"/>
    </xf>
  </cellXfs>
  <cellStyles count="6">
    <cellStyle name="Normal" xfId="5"/>
    <cellStyle name="Обычный" xfId="0" builtinId="0"/>
    <cellStyle name="Обычный 2" xfId="2"/>
    <cellStyle name="Обычный 3" xfId="3"/>
    <cellStyle name="Обычный_приложение 1 к закону 2004 года" xfId="1"/>
    <cellStyle name="Финансовый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117"/>
  <sheetViews>
    <sheetView tabSelected="1" view="pageBreakPreview" topLeftCell="B1" zoomScaleNormal="100" zoomScaleSheetLayoutView="100" workbookViewId="0">
      <selection activeCell="B12" sqref="B12:D12"/>
    </sheetView>
  </sheetViews>
  <sheetFormatPr defaultColWidth="9.140625" defaultRowHeight="15.75" x14ac:dyDescent="0.25"/>
  <cols>
    <col min="1" max="1" width="30.42578125" style="1" customWidth="1"/>
    <col min="2" max="2" width="59.7109375" style="15" customWidth="1"/>
    <col min="3" max="3" width="19.42578125" style="16" customWidth="1"/>
    <col min="4" max="4" width="21.5703125" style="17" customWidth="1"/>
    <col min="5" max="5" width="12.5703125" style="2" customWidth="1"/>
    <col min="6" max="16384" width="9.140625" style="3"/>
  </cols>
  <sheetData>
    <row r="1" spans="1:4" x14ac:dyDescent="0.25">
      <c r="D1" s="17" t="s">
        <v>200</v>
      </c>
    </row>
    <row r="2" spans="1:4" x14ac:dyDescent="0.25">
      <c r="A2" s="3"/>
      <c r="D2" s="63" t="s">
        <v>126</v>
      </c>
    </row>
    <row r="3" spans="1:4" x14ac:dyDescent="0.25">
      <c r="A3" s="3"/>
      <c r="D3" s="63" t="s">
        <v>201</v>
      </c>
    </row>
    <row r="4" spans="1:4" x14ac:dyDescent="0.25">
      <c r="A4" s="3"/>
      <c r="D4" s="63" t="s">
        <v>202</v>
      </c>
    </row>
    <row r="5" spans="1:4" x14ac:dyDescent="0.25">
      <c r="B5" s="66" t="s">
        <v>0</v>
      </c>
      <c r="C5" s="66"/>
      <c r="D5" s="66"/>
    </row>
    <row r="6" spans="1:4" x14ac:dyDescent="0.25">
      <c r="B6" s="62"/>
      <c r="C6" s="62"/>
      <c r="D6" s="62"/>
    </row>
    <row r="7" spans="1:4" x14ac:dyDescent="0.25">
      <c r="B7" s="66" t="s">
        <v>126</v>
      </c>
      <c r="C7" s="66"/>
      <c r="D7" s="66"/>
    </row>
    <row r="8" spans="1:4" x14ac:dyDescent="0.25">
      <c r="B8" s="66" t="s">
        <v>128</v>
      </c>
      <c r="C8" s="66"/>
      <c r="D8" s="66"/>
    </row>
    <row r="9" spans="1:4" x14ac:dyDescent="0.25">
      <c r="B9" s="66" t="s">
        <v>127</v>
      </c>
      <c r="C9" s="66"/>
      <c r="D9" s="66"/>
    </row>
    <row r="10" spans="1:4" x14ac:dyDescent="0.25">
      <c r="B10" s="66" t="s">
        <v>188</v>
      </c>
      <c r="C10" s="66"/>
      <c r="D10" s="66"/>
    </row>
    <row r="11" spans="1:4" x14ac:dyDescent="0.25">
      <c r="B11" s="66" t="s">
        <v>176</v>
      </c>
      <c r="C11" s="66"/>
      <c r="D11" s="66"/>
    </row>
    <row r="12" spans="1:4" x14ac:dyDescent="0.25">
      <c r="B12" s="66" t="s">
        <v>209</v>
      </c>
      <c r="C12" s="66"/>
      <c r="D12" s="66"/>
    </row>
    <row r="13" spans="1:4" x14ac:dyDescent="0.25">
      <c r="B13" s="4"/>
      <c r="C13" s="5"/>
      <c r="D13" s="5"/>
    </row>
    <row r="14" spans="1:4" x14ac:dyDescent="0.25">
      <c r="B14" s="4"/>
      <c r="C14" s="67" t="s">
        <v>52</v>
      </c>
      <c r="D14" s="67"/>
    </row>
    <row r="15" spans="1:4" ht="42.75" customHeight="1" x14ac:dyDescent="0.25">
      <c r="A15" s="65" t="s">
        <v>189</v>
      </c>
      <c r="B15" s="65"/>
      <c r="C15" s="65"/>
      <c r="D15" s="65"/>
    </row>
    <row r="16" spans="1:4" x14ac:dyDescent="0.25">
      <c r="A16" s="6"/>
      <c r="B16" s="7"/>
      <c r="C16" s="8"/>
      <c r="D16" s="9" t="s">
        <v>144</v>
      </c>
    </row>
    <row r="17" spans="1:6" s="11" customFormat="1" ht="31.5" x14ac:dyDescent="0.2">
      <c r="A17" s="18" t="s">
        <v>1</v>
      </c>
      <c r="B17" s="18" t="s">
        <v>2</v>
      </c>
      <c r="C17" s="19" t="s">
        <v>190</v>
      </c>
      <c r="D17" s="19" t="s">
        <v>191</v>
      </c>
      <c r="E17" s="10"/>
    </row>
    <row r="18" spans="1:6" s="13" customFormat="1" x14ac:dyDescent="0.2">
      <c r="A18" s="20" t="s">
        <v>3</v>
      </c>
      <c r="B18" s="21" t="s">
        <v>4</v>
      </c>
      <c r="C18" s="22">
        <f>C19+C21+C23+C33+C41+C43+C46+C50+C51+C31+C27+C54</f>
        <v>473600000</v>
      </c>
      <c r="D18" s="22">
        <f>D19+D21+D23+D33+D41+D43+D46+D50+D51+D31+D27+D54</f>
        <v>515200000</v>
      </c>
      <c r="E18" s="12"/>
    </row>
    <row r="19" spans="1:6" s="13" customFormat="1" x14ac:dyDescent="0.2">
      <c r="A19" s="20" t="s">
        <v>5</v>
      </c>
      <c r="B19" s="21" t="s">
        <v>6</v>
      </c>
      <c r="C19" s="22">
        <f>C20</f>
        <v>340395000</v>
      </c>
      <c r="D19" s="22">
        <f>D20</f>
        <v>368280000</v>
      </c>
      <c r="E19" s="12"/>
    </row>
    <row r="20" spans="1:6" x14ac:dyDescent="0.2">
      <c r="A20" s="23" t="s">
        <v>7</v>
      </c>
      <c r="B20" s="24" t="s">
        <v>8</v>
      </c>
      <c r="C20" s="25">
        <v>340395000</v>
      </c>
      <c r="D20" s="25">
        <v>368280000</v>
      </c>
    </row>
    <row r="21" spans="1:6" s="13" customFormat="1" ht="47.25" x14ac:dyDescent="0.2">
      <c r="A21" s="20" t="s">
        <v>9</v>
      </c>
      <c r="B21" s="21" t="s">
        <v>10</v>
      </c>
      <c r="C21" s="22">
        <f>C22</f>
        <v>39019000</v>
      </c>
      <c r="D21" s="22">
        <f>D22</f>
        <v>51211000</v>
      </c>
      <c r="E21" s="2"/>
      <c r="F21" s="3"/>
    </row>
    <row r="22" spans="1:6" ht="31.5" x14ac:dyDescent="0.2">
      <c r="A22" s="23" t="s">
        <v>11</v>
      </c>
      <c r="B22" s="24" t="s">
        <v>12</v>
      </c>
      <c r="C22" s="26">
        <v>39019000</v>
      </c>
      <c r="D22" s="26">
        <v>51211000</v>
      </c>
    </row>
    <row r="23" spans="1:6" s="13" customFormat="1" x14ac:dyDescent="0.2">
      <c r="A23" s="20" t="s">
        <v>13</v>
      </c>
      <c r="B23" s="21" t="s">
        <v>14</v>
      </c>
      <c r="C23" s="22">
        <f>C26+C24+C25</f>
        <v>22326000</v>
      </c>
      <c r="D23" s="22">
        <f>D26+D24+D25</f>
        <v>22549000</v>
      </c>
      <c r="E23" s="2"/>
      <c r="F23" s="3"/>
    </row>
    <row r="24" spans="1:6" s="13" customFormat="1" ht="31.5" x14ac:dyDescent="0.2">
      <c r="A24" s="23" t="s">
        <v>130</v>
      </c>
      <c r="B24" s="24" t="s">
        <v>129</v>
      </c>
      <c r="C24" s="26">
        <v>17388000</v>
      </c>
      <c r="D24" s="26">
        <v>17562000</v>
      </c>
      <c r="E24" s="2"/>
      <c r="F24" s="3"/>
    </row>
    <row r="25" spans="1:6" s="13" customFormat="1" x14ac:dyDescent="0.2">
      <c r="A25" s="23" t="s">
        <v>32</v>
      </c>
      <c r="B25" s="24" t="s">
        <v>30</v>
      </c>
      <c r="C25" s="26">
        <v>2756000</v>
      </c>
      <c r="D25" s="26">
        <v>2784000</v>
      </c>
      <c r="E25" s="2"/>
      <c r="F25" s="3"/>
    </row>
    <row r="26" spans="1:6" s="13" customFormat="1" ht="31.5" x14ac:dyDescent="0.2">
      <c r="A26" s="23" t="s">
        <v>33</v>
      </c>
      <c r="B26" s="24" t="s">
        <v>31</v>
      </c>
      <c r="C26" s="26">
        <v>2182000</v>
      </c>
      <c r="D26" s="26">
        <v>2203000</v>
      </c>
      <c r="E26" s="2"/>
      <c r="F26" s="3"/>
    </row>
    <row r="27" spans="1:6" s="13" customFormat="1" x14ac:dyDescent="0.2">
      <c r="A27" s="20" t="s">
        <v>85</v>
      </c>
      <c r="B27" s="27" t="s">
        <v>86</v>
      </c>
      <c r="C27" s="22">
        <f>C28+C29+C30</f>
        <v>24355000</v>
      </c>
      <c r="D27" s="22">
        <f>D28+D29+D30</f>
        <v>24599000</v>
      </c>
      <c r="E27" s="2"/>
      <c r="F27" s="3"/>
    </row>
    <row r="28" spans="1:6" s="13" customFormat="1" ht="47.25" x14ac:dyDescent="0.2">
      <c r="A28" s="23" t="s">
        <v>87</v>
      </c>
      <c r="B28" s="28" t="s">
        <v>88</v>
      </c>
      <c r="C28" s="26">
        <v>4848000</v>
      </c>
      <c r="D28" s="26">
        <v>4897000</v>
      </c>
      <c r="E28" s="2"/>
      <c r="F28" s="3"/>
    </row>
    <row r="29" spans="1:6" s="13" customFormat="1" ht="47.25" x14ac:dyDescent="0.2">
      <c r="A29" s="23" t="s">
        <v>91</v>
      </c>
      <c r="B29" s="28" t="s">
        <v>89</v>
      </c>
      <c r="C29" s="26">
        <v>10316000</v>
      </c>
      <c r="D29" s="26">
        <v>10419000</v>
      </c>
      <c r="E29" s="2"/>
      <c r="F29" s="3"/>
    </row>
    <row r="30" spans="1:6" s="13" customFormat="1" ht="63" x14ac:dyDescent="0.2">
      <c r="A30" s="23" t="s">
        <v>92</v>
      </c>
      <c r="B30" s="28" t="s">
        <v>90</v>
      </c>
      <c r="C30" s="26">
        <v>9191000</v>
      </c>
      <c r="D30" s="26">
        <v>9283000</v>
      </c>
      <c r="E30" s="2"/>
      <c r="F30" s="3"/>
    </row>
    <row r="31" spans="1:6" s="13" customFormat="1" ht="31.5" x14ac:dyDescent="0.2">
      <c r="A31" s="20" t="s">
        <v>66</v>
      </c>
      <c r="B31" s="21" t="s">
        <v>67</v>
      </c>
      <c r="C31" s="22">
        <f>C32</f>
        <v>180000</v>
      </c>
      <c r="D31" s="22">
        <f>D32</f>
        <v>180000</v>
      </c>
      <c r="E31" s="2"/>
      <c r="F31" s="3"/>
    </row>
    <row r="32" spans="1:6" s="13" customFormat="1" ht="31.5" x14ac:dyDescent="0.2">
      <c r="A32" s="23" t="s">
        <v>68</v>
      </c>
      <c r="B32" s="24" t="s">
        <v>69</v>
      </c>
      <c r="C32" s="26">
        <v>180000</v>
      </c>
      <c r="D32" s="26">
        <v>180000</v>
      </c>
      <c r="E32" s="2"/>
      <c r="F32" s="3"/>
    </row>
    <row r="33" spans="1:5" s="13" customFormat="1" ht="47.25" x14ac:dyDescent="0.2">
      <c r="A33" s="20" t="s">
        <v>15</v>
      </c>
      <c r="B33" s="21" t="s">
        <v>16</v>
      </c>
      <c r="C33" s="22">
        <f>SUM(C34:C40)</f>
        <v>21635000</v>
      </c>
      <c r="D33" s="22">
        <f>SUM(D34:D40)</f>
        <v>22649000</v>
      </c>
      <c r="E33" s="12"/>
    </row>
    <row r="34" spans="1:5" ht="102" customHeight="1" x14ac:dyDescent="0.2">
      <c r="A34" s="23" t="s">
        <v>94</v>
      </c>
      <c r="B34" s="24" t="s">
        <v>95</v>
      </c>
      <c r="C34" s="26">
        <v>15683000</v>
      </c>
      <c r="D34" s="26">
        <v>16311000</v>
      </c>
    </row>
    <row r="35" spans="1:5" ht="94.5" x14ac:dyDescent="0.2">
      <c r="A35" s="23" t="s">
        <v>96</v>
      </c>
      <c r="B35" s="24" t="s">
        <v>97</v>
      </c>
      <c r="C35" s="26">
        <v>3861000</v>
      </c>
      <c r="D35" s="26">
        <v>4247000</v>
      </c>
    </row>
    <row r="36" spans="1:5" ht="78.75" hidden="1" x14ac:dyDescent="0.2">
      <c r="A36" s="23" t="s">
        <v>98</v>
      </c>
      <c r="B36" s="24" t="s">
        <v>99</v>
      </c>
      <c r="C36" s="26">
        <v>0</v>
      </c>
      <c r="D36" s="26">
        <v>0</v>
      </c>
    </row>
    <row r="37" spans="1:5" ht="47.25" x14ac:dyDescent="0.2">
      <c r="A37" s="23" t="s">
        <v>100</v>
      </c>
      <c r="B37" s="29" t="s">
        <v>101</v>
      </c>
      <c r="C37" s="26">
        <v>874000</v>
      </c>
      <c r="D37" s="26">
        <v>874000</v>
      </c>
    </row>
    <row r="38" spans="1:5" ht="126" x14ac:dyDescent="0.2">
      <c r="A38" s="23" t="s">
        <v>152</v>
      </c>
      <c r="B38" s="29" t="s">
        <v>153</v>
      </c>
      <c r="C38" s="26">
        <v>3000</v>
      </c>
      <c r="D38" s="30">
        <v>3000</v>
      </c>
      <c r="E38" s="3"/>
    </row>
    <row r="39" spans="1:5" ht="111" customHeight="1" x14ac:dyDescent="0.2">
      <c r="A39" s="23" t="s">
        <v>151</v>
      </c>
      <c r="B39" s="61" t="s">
        <v>111</v>
      </c>
      <c r="C39" s="26">
        <v>14000</v>
      </c>
      <c r="D39" s="26">
        <v>14000</v>
      </c>
    </row>
    <row r="40" spans="1:5" ht="104.25" customHeight="1" x14ac:dyDescent="0.2">
      <c r="A40" s="23" t="s">
        <v>102</v>
      </c>
      <c r="B40" s="61" t="s">
        <v>131</v>
      </c>
      <c r="C40" s="26">
        <v>1200000</v>
      </c>
      <c r="D40" s="26">
        <v>1200000</v>
      </c>
    </row>
    <row r="41" spans="1:5" s="13" customFormat="1" ht="31.5" x14ac:dyDescent="0.2">
      <c r="A41" s="20" t="s">
        <v>17</v>
      </c>
      <c r="B41" s="21" t="s">
        <v>18</v>
      </c>
      <c r="C41" s="22">
        <f>C42</f>
        <v>2666000</v>
      </c>
      <c r="D41" s="22">
        <f>D42</f>
        <v>2666000</v>
      </c>
      <c r="E41" s="12"/>
    </row>
    <row r="42" spans="1:5" x14ac:dyDescent="0.2">
      <c r="A42" s="23" t="s">
        <v>19</v>
      </c>
      <c r="B42" s="24" t="s">
        <v>20</v>
      </c>
      <c r="C42" s="26">
        <v>2666000</v>
      </c>
      <c r="D42" s="26">
        <v>2666000</v>
      </c>
    </row>
    <row r="43" spans="1:5" s="13" customFormat="1" ht="47.25" x14ac:dyDescent="0.2">
      <c r="A43" s="20" t="s">
        <v>26</v>
      </c>
      <c r="B43" s="21" t="s">
        <v>29</v>
      </c>
      <c r="C43" s="22">
        <f>SUM(C44:C45)</f>
        <v>424000</v>
      </c>
      <c r="D43" s="22">
        <f>SUM(D44:D45)</f>
        <v>466000</v>
      </c>
      <c r="E43" s="12"/>
    </row>
    <row r="44" spans="1:5" s="13" customFormat="1" ht="47.25" x14ac:dyDescent="0.2">
      <c r="A44" s="31" t="s">
        <v>103</v>
      </c>
      <c r="B44" s="29" t="s">
        <v>104</v>
      </c>
      <c r="C44" s="32">
        <v>351000</v>
      </c>
      <c r="D44" s="32">
        <v>386000</v>
      </c>
      <c r="E44" s="12"/>
    </row>
    <row r="45" spans="1:5" s="13" customFormat="1" ht="31.5" x14ac:dyDescent="0.2">
      <c r="A45" s="31" t="s">
        <v>124</v>
      </c>
      <c r="B45" s="29" t="s">
        <v>105</v>
      </c>
      <c r="C45" s="32">
        <v>73000</v>
      </c>
      <c r="D45" s="32">
        <v>80000</v>
      </c>
      <c r="E45" s="12"/>
    </row>
    <row r="46" spans="1:5" ht="31.5" x14ac:dyDescent="0.2">
      <c r="A46" s="20" t="s">
        <v>21</v>
      </c>
      <c r="B46" s="21" t="s">
        <v>22</v>
      </c>
      <c r="C46" s="22">
        <f>SUM(C47:C49)</f>
        <v>17800000</v>
      </c>
      <c r="D46" s="22">
        <f>SUM(D47:D49)</f>
        <v>17800000</v>
      </c>
    </row>
    <row r="47" spans="1:5" ht="110.25" x14ac:dyDescent="0.25">
      <c r="A47" s="33" t="s">
        <v>106</v>
      </c>
      <c r="B47" s="34" t="s">
        <v>107</v>
      </c>
      <c r="C47" s="32">
        <v>800000</v>
      </c>
      <c r="D47" s="32">
        <v>800000</v>
      </c>
    </row>
    <row r="48" spans="1:5" ht="63" x14ac:dyDescent="0.25">
      <c r="A48" s="33" t="s">
        <v>108</v>
      </c>
      <c r="B48" s="34" t="s">
        <v>109</v>
      </c>
      <c r="C48" s="32">
        <v>2000000</v>
      </c>
      <c r="D48" s="32">
        <v>2000000</v>
      </c>
    </row>
    <row r="49" spans="1:5" ht="63" x14ac:dyDescent="0.25">
      <c r="A49" s="33" t="s">
        <v>110</v>
      </c>
      <c r="B49" s="34" t="s">
        <v>125</v>
      </c>
      <c r="C49" s="32">
        <v>15000000</v>
      </c>
      <c r="D49" s="32">
        <v>15000000</v>
      </c>
    </row>
    <row r="50" spans="1:5" x14ac:dyDescent="0.2">
      <c r="A50" s="20" t="s">
        <v>27</v>
      </c>
      <c r="B50" s="21" t="s">
        <v>28</v>
      </c>
      <c r="C50" s="35">
        <v>300000</v>
      </c>
      <c r="D50" s="22">
        <v>300000</v>
      </c>
    </row>
    <row r="51" spans="1:5" hidden="1" x14ac:dyDescent="0.2">
      <c r="A51" s="20" t="s">
        <v>53</v>
      </c>
      <c r="B51" s="21" t="s">
        <v>54</v>
      </c>
      <c r="C51" s="22"/>
      <c r="D51" s="22"/>
    </row>
    <row r="52" spans="1:5" ht="78.75" hidden="1" x14ac:dyDescent="0.25">
      <c r="A52" s="33" t="s">
        <v>136</v>
      </c>
      <c r="B52" s="36" t="s">
        <v>138</v>
      </c>
      <c r="C52" s="26"/>
      <c r="D52" s="22"/>
    </row>
    <row r="53" spans="1:5" ht="94.5" hidden="1" x14ac:dyDescent="0.25">
      <c r="A53" s="33" t="s">
        <v>137</v>
      </c>
      <c r="B53" s="36" t="s">
        <v>139</v>
      </c>
      <c r="C53" s="26"/>
      <c r="D53" s="22"/>
    </row>
    <row r="54" spans="1:5" x14ac:dyDescent="0.2">
      <c r="A54" s="20" t="s">
        <v>53</v>
      </c>
      <c r="B54" s="21" t="s">
        <v>54</v>
      </c>
      <c r="C54" s="22">
        <f>SUM(C55:C56)</f>
        <v>4500000</v>
      </c>
      <c r="D54" s="22">
        <f>SUM(D55:D56)</f>
        <v>4500000</v>
      </c>
    </row>
    <row r="55" spans="1:5" ht="31.5" hidden="1" x14ac:dyDescent="0.25">
      <c r="A55" s="33" t="s">
        <v>172</v>
      </c>
      <c r="B55" s="36" t="s">
        <v>170</v>
      </c>
      <c r="C55" s="26">
        <v>0</v>
      </c>
      <c r="D55" s="26">
        <v>0</v>
      </c>
    </row>
    <row r="56" spans="1:5" ht="31.5" x14ac:dyDescent="0.25">
      <c r="A56" s="33" t="s">
        <v>171</v>
      </c>
      <c r="B56" s="36" t="s">
        <v>173</v>
      </c>
      <c r="C56" s="26">
        <v>4500000</v>
      </c>
      <c r="D56" s="26">
        <v>4500000</v>
      </c>
    </row>
    <row r="57" spans="1:5" s="13" customFormat="1" x14ac:dyDescent="0.2">
      <c r="A57" s="20" t="s">
        <v>23</v>
      </c>
      <c r="B57" s="21" t="s">
        <v>24</v>
      </c>
      <c r="C57" s="22">
        <f>C58+C113</f>
        <v>1205939586.73</v>
      </c>
      <c r="D57" s="22">
        <f>D58+D113</f>
        <v>1134861905.1399999</v>
      </c>
      <c r="E57" s="12"/>
    </row>
    <row r="58" spans="1:5" s="13" customFormat="1" ht="31.5" x14ac:dyDescent="0.2">
      <c r="A58" s="20" t="s">
        <v>50</v>
      </c>
      <c r="B58" s="21" t="s">
        <v>51</v>
      </c>
      <c r="C58" s="22">
        <f>C59+C90+C62+C107</f>
        <v>1002203046.7299999</v>
      </c>
      <c r="D58" s="22">
        <f>D59+D90+D62+D107</f>
        <v>1134861905.1399999</v>
      </c>
      <c r="E58" s="12"/>
    </row>
    <row r="59" spans="1:5" s="13" customFormat="1" ht="31.5" x14ac:dyDescent="0.2">
      <c r="A59" s="20" t="s">
        <v>48</v>
      </c>
      <c r="B59" s="21" t="s">
        <v>37</v>
      </c>
      <c r="C59" s="22">
        <f>C60+C61</f>
        <v>142622900</v>
      </c>
      <c r="D59" s="22">
        <f>D60+D61</f>
        <v>142622900</v>
      </c>
      <c r="E59" s="12"/>
    </row>
    <row r="60" spans="1:5" ht="47.25" x14ac:dyDescent="0.2">
      <c r="A60" s="33" t="s">
        <v>73</v>
      </c>
      <c r="B60" s="29" t="s">
        <v>74</v>
      </c>
      <c r="C60" s="26">
        <v>141094000</v>
      </c>
      <c r="D60" s="26">
        <v>141094000</v>
      </c>
    </row>
    <row r="61" spans="1:5" ht="47.25" x14ac:dyDescent="0.2">
      <c r="A61" s="33" t="s">
        <v>112</v>
      </c>
      <c r="B61" s="29" t="s">
        <v>93</v>
      </c>
      <c r="C61" s="26">
        <v>1528900</v>
      </c>
      <c r="D61" s="26">
        <v>1528900</v>
      </c>
    </row>
    <row r="62" spans="1:5" ht="31.5" x14ac:dyDescent="0.2">
      <c r="A62" s="20" t="s">
        <v>55</v>
      </c>
      <c r="B62" s="37" t="s">
        <v>56</v>
      </c>
      <c r="C62" s="22">
        <f>C64+C66+C67+C82+C83+C71+C76+C75+C72+C73+C80+C77+C69+C74+C87+C70+C85+C86+C88+C89+C81+C84+C79+C78+C63</f>
        <v>373927738.56999999</v>
      </c>
      <c r="D62" s="22">
        <f>D64+D66+D67+D82+D83+D71+D76+D75+D72+D73+D80+D77+D69+D74+D87+D70+D85+D86+D88+D89+D81+D84+D79+D78</f>
        <v>470667962.92000002</v>
      </c>
    </row>
    <row r="63" spans="1:5" ht="47.25" x14ac:dyDescent="0.2">
      <c r="A63" s="23" t="s">
        <v>207</v>
      </c>
      <c r="B63" s="29" t="s">
        <v>208</v>
      </c>
      <c r="C63" s="38">
        <v>35200000</v>
      </c>
      <c r="D63" s="38">
        <v>0</v>
      </c>
    </row>
    <row r="64" spans="1:5" ht="94.5" x14ac:dyDescent="0.2">
      <c r="A64" s="23" t="s">
        <v>192</v>
      </c>
      <c r="B64" s="29" t="s">
        <v>193</v>
      </c>
      <c r="C64" s="38">
        <v>0</v>
      </c>
      <c r="D64" s="38">
        <v>460997.89</v>
      </c>
    </row>
    <row r="65" spans="1:5" ht="47.25" hidden="1" x14ac:dyDescent="0.2">
      <c r="A65" s="23" t="s">
        <v>61</v>
      </c>
      <c r="B65" s="29" t="s">
        <v>62</v>
      </c>
      <c r="C65" s="39">
        <v>0</v>
      </c>
      <c r="D65" s="39">
        <v>0</v>
      </c>
    </row>
    <row r="66" spans="1:5" ht="78.75" hidden="1" x14ac:dyDescent="0.2">
      <c r="A66" s="23" t="s">
        <v>70</v>
      </c>
      <c r="B66" s="29" t="s">
        <v>63</v>
      </c>
      <c r="C66" s="38">
        <v>0</v>
      </c>
      <c r="D66" s="38">
        <v>0</v>
      </c>
    </row>
    <row r="67" spans="1:5" ht="31.5" hidden="1" x14ac:dyDescent="0.2">
      <c r="A67" s="23" t="s">
        <v>71</v>
      </c>
      <c r="B67" s="29" t="s">
        <v>64</v>
      </c>
      <c r="C67" s="38">
        <v>0</v>
      </c>
      <c r="D67" s="38">
        <v>0</v>
      </c>
    </row>
    <row r="68" spans="1:5" ht="31.5" hidden="1" x14ac:dyDescent="0.2">
      <c r="A68" s="23" t="s">
        <v>72</v>
      </c>
      <c r="B68" s="29" t="s">
        <v>65</v>
      </c>
      <c r="C68" s="38">
        <v>0</v>
      </c>
      <c r="D68" s="38">
        <v>0</v>
      </c>
    </row>
    <row r="69" spans="1:5" ht="94.5" hidden="1" x14ac:dyDescent="0.25">
      <c r="A69" s="23" t="s">
        <v>154</v>
      </c>
      <c r="B69" s="29" t="s">
        <v>155</v>
      </c>
      <c r="C69" s="38">
        <v>0</v>
      </c>
      <c r="D69" s="40"/>
      <c r="E69" s="3"/>
    </row>
    <row r="70" spans="1:5" ht="63" hidden="1" x14ac:dyDescent="0.2">
      <c r="A70" s="23" t="s">
        <v>158</v>
      </c>
      <c r="B70" s="41" t="s">
        <v>159</v>
      </c>
      <c r="C70" s="38"/>
      <c r="D70" s="42"/>
    </row>
    <row r="71" spans="1:5" ht="78.75" x14ac:dyDescent="0.2">
      <c r="A71" s="23" t="s">
        <v>78</v>
      </c>
      <c r="B71" s="29" t="s">
        <v>79</v>
      </c>
      <c r="C71" s="38">
        <v>10056267</v>
      </c>
      <c r="D71" s="38">
        <v>9159114</v>
      </c>
    </row>
    <row r="72" spans="1:5" ht="63" hidden="1" x14ac:dyDescent="0.2">
      <c r="A72" s="23" t="s">
        <v>140</v>
      </c>
      <c r="B72" s="29" t="s">
        <v>141</v>
      </c>
      <c r="C72" s="38"/>
      <c r="D72" s="38"/>
    </row>
    <row r="73" spans="1:5" ht="63" x14ac:dyDescent="0.2">
      <c r="A73" s="23" t="s">
        <v>142</v>
      </c>
      <c r="B73" s="29" t="s">
        <v>143</v>
      </c>
      <c r="C73" s="38">
        <v>885545.45</v>
      </c>
      <c r="D73" s="38">
        <v>821075.75</v>
      </c>
    </row>
    <row r="74" spans="1:5" ht="31.5" hidden="1" x14ac:dyDescent="0.2">
      <c r="A74" s="23" t="s">
        <v>149</v>
      </c>
      <c r="B74" s="29" t="s">
        <v>150</v>
      </c>
      <c r="C74" s="38"/>
      <c r="D74" s="38"/>
    </row>
    <row r="75" spans="1:5" ht="31.5" x14ac:dyDescent="0.2">
      <c r="A75" s="23" t="s">
        <v>134</v>
      </c>
      <c r="B75" s="29" t="s">
        <v>135</v>
      </c>
      <c r="C75" s="38">
        <v>188113.63</v>
      </c>
      <c r="D75" s="38">
        <v>200958.33</v>
      </c>
    </row>
    <row r="76" spans="1:5" ht="51" customHeight="1" x14ac:dyDescent="0.2">
      <c r="A76" s="23" t="s">
        <v>76</v>
      </c>
      <c r="B76" s="61" t="s">
        <v>77</v>
      </c>
      <c r="C76" s="38">
        <v>5234511.4400000004</v>
      </c>
      <c r="D76" s="38">
        <v>5025846.8899999997</v>
      </c>
    </row>
    <row r="77" spans="1:5" ht="47.25" hidden="1" x14ac:dyDescent="0.2">
      <c r="A77" s="23" t="s">
        <v>147</v>
      </c>
      <c r="B77" s="29" t="s">
        <v>148</v>
      </c>
      <c r="C77" s="38"/>
      <c r="D77" s="38"/>
    </row>
    <row r="78" spans="1:5" ht="49.5" customHeight="1" x14ac:dyDescent="0.2">
      <c r="A78" s="23" t="s">
        <v>197</v>
      </c>
      <c r="B78" s="29" t="s">
        <v>196</v>
      </c>
      <c r="C78" s="38">
        <v>16130627</v>
      </c>
      <c r="D78" s="38">
        <v>133321077.56</v>
      </c>
    </row>
    <row r="79" spans="1:5" ht="51" hidden="1" customHeight="1" x14ac:dyDescent="0.2">
      <c r="A79" s="23" t="s">
        <v>195</v>
      </c>
      <c r="B79" s="29" t="s">
        <v>196</v>
      </c>
      <c r="C79" s="38"/>
      <c r="D79" s="38"/>
    </row>
    <row r="80" spans="1:5" ht="78.75" hidden="1" x14ac:dyDescent="0.2">
      <c r="A80" s="23" t="s">
        <v>146</v>
      </c>
      <c r="B80" s="29" t="s">
        <v>145</v>
      </c>
      <c r="C80" s="38"/>
      <c r="D80" s="38"/>
      <c r="E80" s="14"/>
    </row>
    <row r="81" spans="1:5" ht="78.75" x14ac:dyDescent="0.2">
      <c r="A81" s="23" t="s">
        <v>178</v>
      </c>
      <c r="B81" s="29" t="s">
        <v>179</v>
      </c>
      <c r="C81" s="38">
        <v>15500000</v>
      </c>
      <c r="D81" s="38">
        <v>12000000</v>
      </c>
      <c r="E81" s="14"/>
    </row>
    <row r="82" spans="1:5" ht="47.25" x14ac:dyDescent="0.2">
      <c r="A82" s="23" t="s">
        <v>80</v>
      </c>
      <c r="B82" s="29" t="s">
        <v>59</v>
      </c>
      <c r="C82" s="38">
        <v>5660541</v>
      </c>
      <c r="D82" s="38">
        <v>5660541</v>
      </c>
    </row>
    <row r="83" spans="1:5" ht="110.25" x14ac:dyDescent="0.2">
      <c r="A83" s="23" t="s">
        <v>81</v>
      </c>
      <c r="B83" s="29" t="s">
        <v>57</v>
      </c>
      <c r="C83" s="38">
        <v>130334.49</v>
      </c>
      <c r="D83" s="38">
        <v>130334.49</v>
      </c>
    </row>
    <row r="84" spans="1:5" ht="47.25" x14ac:dyDescent="0.2">
      <c r="A84" s="23" t="s">
        <v>180</v>
      </c>
      <c r="B84" s="29" t="s">
        <v>181</v>
      </c>
      <c r="C84" s="38">
        <v>1877161.63</v>
      </c>
      <c r="D84" s="43">
        <f>1954125.26+201169.68+620284.01</f>
        <v>2775578.95</v>
      </c>
    </row>
    <row r="85" spans="1:5" ht="94.5" x14ac:dyDescent="0.2">
      <c r="A85" s="23" t="s">
        <v>174</v>
      </c>
      <c r="B85" s="29" t="s">
        <v>175</v>
      </c>
      <c r="C85" s="38">
        <v>60460319.939999998</v>
      </c>
      <c r="D85" s="44">
        <v>62586575.5</v>
      </c>
      <c r="E85" s="3"/>
    </row>
    <row r="86" spans="1:5" ht="31.5" x14ac:dyDescent="0.2">
      <c r="A86" s="23" t="s">
        <v>182</v>
      </c>
      <c r="B86" s="29" t="s">
        <v>183</v>
      </c>
      <c r="C86" s="38">
        <v>2738185.76</v>
      </c>
      <c r="D86" s="45">
        <v>2738185.76</v>
      </c>
      <c r="E86" s="3"/>
    </row>
    <row r="87" spans="1:5" ht="47.25" x14ac:dyDescent="0.2">
      <c r="A87" s="23" t="s">
        <v>156</v>
      </c>
      <c r="B87" s="29" t="s">
        <v>157</v>
      </c>
      <c r="C87" s="38">
        <v>13408.72</v>
      </c>
      <c r="D87" s="46">
        <v>13408.72</v>
      </c>
      <c r="E87" s="3"/>
    </row>
    <row r="88" spans="1:5" ht="63" x14ac:dyDescent="0.2">
      <c r="A88" s="23" t="s">
        <v>177</v>
      </c>
      <c r="B88" s="29" t="s">
        <v>194</v>
      </c>
      <c r="C88" s="38">
        <v>5300000</v>
      </c>
      <c r="D88" s="46">
        <v>3180000</v>
      </c>
      <c r="E88" s="3"/>
    </row>
    <row r="89" spans="1:5" ht="78.75" x14ac:dyDescent="0.2">
      <c r="A89" s="23" t="s">
        <v>184</v>
      </c>
      <c r="B89" s="29" t="s">
        <v>185</v>
      </c>
      <c r="C89" s="38">
        <v>214552722.50999999</v>
      </c>
      <c r="D89" s="46">
        <v>232594268.08000001</v>
      </c>
      <c r="E89" s="3"/>
    </row>
    <row r="90" spans="1:5" ht="31.5" x14ac:dyDescent="0.2">
      <c r="A90" s="20" t="s">
        <v>49</v>
      </c>
      <c r="B90" s="47" t="s">
        <v>38</v>
      </c>
      <c r="C90" s="22">
        <f>C91+C92+C93+C94+C95+C96+C97+C98+C99+C102+C106+C101+C105+C103+C104+C100</f>
        <v>444175717.31999999</v>
      </c>
      <c r="D90" s="22">
        <f>D91+D92+D93+D94+D95+D96+D97+D98+D99+D102+D106+D101+D105+D103+D104+D100</f>
        <v>480214749.37999994</v>
      </c>
    </row>
    <row r="91" spans="1:5" ht="110.25" x14ac:dyDescent="0.2">
      <c r="A91" s="48" t="s">
        <v>75</v>
      </c>
      <c r="B91" s="49" t="s">
        <v>35</v>
      </c>
      <c r="C91" s="38">
        <v>374912136.30000001</v>
      </c>
      <c r="D91" s="38">
        <v>406022755.30000001</v>
      </c>
      <c r="E91" s="14"/>
    </row>
    <row r="92" spans="1:5" ht="63" x14ac:dyDescent="0.2">
      <c r="A92" s="50" t="s">
        <v>82</v>
      </c>
      <c r="B92" s="51" t="s">
        <v>36</v>
      </c>
      <c r="C92" s="38">
        <v>55525467</v>
      </c>
      <c r="D92" s="38">
        <v>60316404.399999999</v>
      </c>
      <c r="E92" s="14"/>
    </row>
    <row r="93" spans="1:5" ht="78.75" x14ac:dyDescent="0.2">
      <c r="A93" s="50" t="s">
        <v>132</v>
      </c>
      <c r="B93" s="52" t="s">
        <v>133</v>
      </c>
      <c r="C93" s="38">
        <v>5027400</v>
      </c>
      <c r="D93" s="38">
        <v>5027400</v>
      </c>
      <c r="E93" s="14"/>
    </row>
    <row r="94" spans="1:5" ht="63" x14ac:dyDescent="0.2">
      <c r="A94" s="50" t="s">
        <v>113</v>
      </c>
      <c r="B94" s="49" t="s">
        <v>42</v>
      </c>
      <c r="C94" s="38">
        <v>830100</v>
      </c>
      <c r="D94" s="38">
        <v>830100</v>
      </c>
      <c r="E94" s="14"/>
    </row>
    <row r="95" spans="1:5" ht="47.25" x14ac:dyDescent="0.2">
      <c r="A95" s="50" t="s">
        <v>114</v>
      </c>
      <c r="B95" s="49" t="s">
        <v>84</v>
      </c>
      <c r="C95" s="38">
        <v>1937793.68</v>
      </c>
      <c r="D95" s="38">
        <v>1941968.34</v>
      </c>
      <c r="E95" s="14"/>
    </row>
    <row r="96" spans="1:5" ht="189" x14ac:dyDescent="0.2">
      <c r="A96" s="48" t="s">
        <v>115</v>
      </c>
      <c r="B96" s="49" t="s">
        <v>43</v>
      </c>
      <c r="C96" s="38">
        <v>192950.09</v>
      </c>
      <c r="D96" s="38">
        <v>192950.09</v>
      </c>
      <c r="E96" s="14"/>
    </row>
    <row r="97" spans="1:5" ht="47.25" x14ac:dyDescent="0.2">
      <c r="A97" s="48" t="s">
        <v>116</v>
      </c>
      <c r="B97" s="49" t="s">
        <v>44</v>
      </c>
      <c r="C97" s="38">
        <v>15000</v>
      </c>
      <c r="D97" s="38">
        <v>15000</v>
      </c>
      <c r="E97" s="14"/>
    </row>
    <row r="98" spans="1:5" ht="141.75" x14ac:dyDescent="0.2">
      <c r="A98" s="48" t="s">
        <v>117</v>
      </c>
      <c r="B98" s="49" t="s">
        <v>46</v>
      </c>
      <c r="C98" s="38">
        <v>9104</v>
      </c>
      <c r="D98" s="38">
        <v>9104</v>
      </c>
      <c r="E98" s="14"/>
    </row>
    <row r="99" spans="1:5" ht="173.25" x14ac:dyDescent="0.2">
      <c r="A99" s="48" t="s">
        <v>118</v>
      </c>
      <c r="B99" s="49" t="s">
        <v>45</v>
      </c>
      <c r="C99" s="38">
        <v>36957.370000000003</v>
      </c>
      <c r="D99" s="38">
        <v>36957.370000000003</v>
      </c>
      <c r="E99" s="14"/>
    </row>
    <row r="100" spans="1:5" ht="63" x14ac:dyDescent="0.2">
      <c r="A100" s="48" t="s">
        <v>186</v>
      </c>
      <c r="B100" s="49" t="s">
        <v>187</v>
      </c>
      <c r="C100" s="38">
        <v>516428.88</v>
      </c>
      <c r="D100" s="38">
        <v>516428.88</v>
      </c>
      <c r="E100" s="14"/>
    </row>
    <row r="101" spans="1:5" ht="126" x14ac:dyDescent="0.25">
      <c r="A101" s="48" t="s">
        <v>119</v>
      </c>
      <c r="B101" s="34" t="s">
        <v>47</v>
      </c>
      <c r="C101" s="38">
        <v>582880</v>
      </c>
      <c r="D101" s="38">
        <v>582880</v>
      </c>
      <c r="E101" s="14"/>
    </row>
    <row r="102" spans="1:5" ht="94.5" hidden="1" x14ac:dyDescent="0.2">
      <c r="A102" s="48" t="s">
        <v>120</v>
      </c>
      <c r="B102" s="49" t="s">
        <v>34</v>
      </c>
      <c r="C102" s="38"/>
      <c r="D102" s="38"/>
      <c r="E102" s="14"/>
    </row>
    <row r="103" spans="1:5" ht="63" hidden="1" x14ac:dyDescent="0.2">
      <c r="A103" s="50" t="s">
        <v>121</v>
      </c>
      <c r="B103" s="49" t="s">
        <v>83</v>
      </c>
      <c r="C103" s="38">
        <v>0</v>
      </c>
      <c r="D103" s="38">
        <v>0</v>
      </c>
      <c r="E103" s="14"/>
    </row>
    <row r="104" spans="1:5" ht="63" x14ac:dyDescent="0.2">
      <c r="A104" s="50" t="s">
        <v>121</v>
      </c>
      <c r="B104" s="49" t="s">
        <v>83</v>
      </c>
      <c r="C104" s="38">
        <v>2150000</v>
      </c>
      <c r="D104" s="38">
        <v>2300000</v>
      </c>
      <c r="E104" s="14"/>
    </row>
    <row r="105" spans="1:5" ht="78.75" x14ac:dyDescent="0.2">
      <c r="A105" s="50" t="s">
        <v>122</v>
      </c>
      <c r="B105" s="51" t="s">
        <v>41</v>
      </c>
      <c r="C105" s="38">
        <v>102800</v>
      </c>
      <c r="D105" s="38">
        <v>16000</v>
      </c>
      <c r="E105" s="14"/>
    </row>
    <row r="106" spans="1:5" ht="47.25" x14ac:dyDescent="0.2">
      <c r="A106" s="23" t="s">
        <v>123</v>
      </c>
      <c r="B106" s="29" t="s">
        <v>39</v>
      </c>
      <c r="C106" s="38">
        <v>2336700</v>
      </c>
      <c r="D106" s="38">
        <v>2406801</v>
      </c>
      <c r="E106" s="14"/>
    </row>
    <row r="107" spans="1:5" x14ac:dyDescent="0.2">
      <c r="A107" s="53" t="s">
        <v>160</v>
      </c>
      <c r="B107" s="54" t="s">
        <v>161</v>
      </c>
      <c r="C107" s="64">
        <f>C110+C111+C112+C109+C108</f>
        <v>41476690.840000004</v>
      </c>
      <c r="D107" s="64">
        <f>D110+D111+D112+D109+D108</f>
        <v>41356292.840000004</v>
      </c>
      <c r="E107" s="3"/>
    </row>
    <row r="108" spans="1:5" ht="173.25" x14ac:dyDescent="0.2">
      <c r="A108" s="50" t="s">
        <v>198</v>
      </c>
      <c r="B108" s="51" t="s">
        <v>199</v>
      </c>
      <c r="C108" s="38">
        <v>1527246</v>
      </c>
      <c r="D108" s="38">
        <v>1527246</v>
      </c>
      <c r="E108" s="3"/>
    </row>
    <row r="109" spans="1:5" ht="94.5" x14ac:dyDescent="0.2">
      <c r="A109" s="50" t="s">
        <v>162</v>
      </c>
      <c r="B109" s="51" t="s">
        <v>163</v>
      </c>
      <c r="C109" s="38">
        <v>3277026</v>
      </c>
      <c r="D109" s="38">
        <v>3336304</v>
      </c>
      <c r="E109" s="3"/>
    </row>
    <row r="110" spans="1:5" ht="47.25" hidden="1" x14ac:dyDescent="0.2">
      <c r="A110" s="50" t="s">
        <v>164</v>
      </c>
      <c r="B110" s="51" t="s">
        <v>165</v>
      </c>
      <c r="C110" s="38">
        <v>0</v>
      </c>
      <c r="D110" s="42">
        <v>0</v>
      </c>
      <c r="E110" s="3"/>
    </row>
    <row r="111" spans="1:5" ht="78.75" x14ac:dyDescent="0.2">
      <c r="A111" s="50" t="s">
        <v>166</v>
      </c>
      <c r="B111" s="51" t="s">
        <v>167</v>
      </c>
      <c r="C111" s="38">
        <v>32880708</v>
      </c>
      <c r="D111" s="38">
        <v>32701032</v>
      </c>
      <c r="E111" s="3"/>
    </row>
    <row r="112" spans="1:5" ht="31.5" x14ac:dyDescent="0.2">
      <c r="A112" s="50" t="s">
        <v>168</v>
      </c>
      <c r="B112" s="51" t="s">
        <v>169</v>
      </c>
      <c r="C112" s="38">
        <f>2426782.8+1221108.04+189539.27+143820-189539.27</f>
        <v>3791710.84</v>
      </c>
      <c r="D112" s="38">
        <f>143820+1221108.04+2426782.8</f>
        <v>3791710.84</v>
      </c>
      <c r="E112" s="3"/>
    </row>
    <row r="113" spans="1:5" x14ac:dyDescent="0.2">
      <c r="A113" s="53" t="s">
        <v>203</v>
      </c>
      <c r="B113" s="54" t="s">
        <v>204</v>
      </c>
      <c r="C113" s="22">
        <f>C114</f>
        <v>203736540</v>
      </c>
      <c r="D113" s="22">
        <f>D114</f>
        <v>0</v>
      </c>
      <c r="E113" s="3"/>
    </row>
    <row r="114" spans="1:5" ht="31.5" x14ac:dyDescent="0.2">
      <c r="A114" s="50" t="s">
        <v>205</v>
      </c>
      <c r="B114" s="51" t="s">
        <v>206</v>
      </c>
      <c r="C114" s="26">
        <v>203736540</v>
      </c>
      <c r="D114" s="26"/>
      <c r="E114" s="3"/>
    </row>
    <row r="115" spans="1:5" x14ac:dyDescent="0.25">
      <c r="A115" s="55"/>
      <c r="B115" s="56" t="s">
        <v>25</v>
      </c>
      <c r="C115" s="57">
        <f>C18+C57</f>
        <v>1679539586.73</v>
      </c>
      <c r="D115" s="57">
        <f>D18+D57</f>
        <v>1650061905.1399999</v>
      </c>
    </row>
    <row r="116" spans="1:5" x14ac:dyDescent="0.25">
      <c r="A116" s="58"/>
      <c r="B116" s="59" t="s">
        <v>40</v>
      </c>
      <c r="C116" s="60" t="s">
        <v>60</v>
      </c>
      <c r="D116" s="60" t="s">
        <v>60</v>
      </c>
    </row>
    <row r="117" spans="1:5" s="13" customFormat="1" x14ac:dyDescent="0.25">
      <c r="A117" s="58"/>
      <c r="B117" s="56" t="s">
        <v>58</v>
      </c>
      <c r="C117" s="57">
        <f>C115</f>
        <v>1679539586.73</v>
      </c>
      <c r="D117" s="57">
        <f>D115</f>
        <v>1650061905.1399999</v>
      </c>
      <c r="E117" s="12"/>
    </row>
  </sheetData>
  <mergeCells count="9">
    <mergeCell ref="A15:D15"/>
    <mergeCell ref="B12:D12"/>
    <mergeCell ref="B5:D5"/>
    <mergeCell ref="B7:D7"/>
    <mergeCell ref="B9:D9"/>
    <mergeCell ref="B10:D10"/>
    <mergeCell ref="B11:D11"/>
    <mergeCell ref="B8:D8"/>
    <mergeCell ref="C14:D14"/>
  </mergeCells>
  <printOptions horizontalCentered="1"/>
  <pageMargins left="0.78740157480314965" right="0.39370078740157483" top="0.39370078740157483" bottom="0.59055118110236227" header="0.31496062992125984" footer="0.31496062992125984"/>
  <pageSetup paperSize="9" scale="70" fitToHeight="0" orientation="portrait" r:id="rId1"/>
  <headerFooter differentFirst="1" scaleWithDoc="0" alignWithMargins="0"/>
  <rowBreaks count="3" manualBreakCount="3">
    <brk id="37" max="3" man="1"/>
    <brk id="63" max="3" man="1"/>
    <brk id="90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1-2026,2027</vt:lpstr>
      <vt:lpstr>'Приложение 1-2026,2027'!Заголовки_для_печати</vt:lpstr>
      <vt:lpstr>'Приложение 1-2026,2027'!Область_печати</vt:lpstr>
    </vt:vector>
  </TitlesOfParts>
  <Company>MinFin UR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yushkova</dc:creator>
  <cp:lastModifiedBy>User</cp:lastModifiedBy>
  <cp:lastPrinted>2025-01-27T04:48:33Z</cp:lastPrinted>
  <dcterms:created xsi:type="dcterms:W3CDTF">2008-09-22T12:52:04Z</dcterms:created>
  <dcterms:modified xsi:type="dcterms:W3CDTF">2025-06-04T11:10:29Z</dcterms:modified>
</cp:coreProperties>
</file>