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2840"/>
  </bookViews>
  <sheets>
    <sheet name="декабрь 2024" sheetId="12" r:id="rId1"/>
  </sheets>
  <definedNames>
    <definedName name="_xlnm.Print_Titles" localSheetId="0">'декабрь 2024'!$6:$7</definedName>
    <definedName name="_xlnm.Print_Area" localSheetId="0">'декабрь 2024'!$A$1:$H$127</definedName>
  </definedNames>
  <calcPr calcId="145621"/>
</workbook>
</file>

<file path=xl/calcChain.xml><?xml version="1.0" encoding="utf-8"?>
<calcChain xmlns="http://schemas.openxmlformats.org/spreadsheetml/2006/main">
  <c r="G8" i="12" l="1"/>
  <c r="G104" i="12" l="1"/>
  <c r="H104" i="12"/>
  <c r="H92" i="12"/>
  <c r="H85" i="12"/>
  <c r="H86" i="12"/>
  <c r="H31" i="12"/>
  <c r="H32" i="12"/>
  <c r="G31" i="12"/>
  <c r="G32" i="12"/>
  <c r="E84" i="12" l="1"/>
  <c r="D84" i="12"/>
  <c r="H96" i="12"/>
  <c r="G96" i="12"/>
  <c r="H95" i="12"/>
  <c r="G95" i="12"/>
  <c r="F96" i="12"/>
  <c r="D19" i="12"/>
  <c r="D46" i="12" l="1"/>
  <c r="H21" i="12"/>
  <c r="H22" i="12"/>
  <c r="H23" i="12"/>
  <c r="G21" i="12"/>
  <c r="G22" i="12"/>
  <c r="G23" i="12"/>
  <c r="H25" i="12"/>
  <c r="G25" i="12"/>
  <c r="F121" i="12" l="1"/>
  <c r="F115" i="12"/>
  <c r="H115" i="12" s="1"/>
  <c r="F114" i="12"/>
  <c r="H114" i="12" s="1"/>
  <c r="F113" i="12"/>
  <c r="G113" i="12" s="1"/>
  <c r="F112" i="12"/>
  <c r="H112" i="12" s="1"/>
  <c r="F111" i="12"/>
  <c r="H111" i="12" s="1"/>
  <c r="F110" i="12"/>
  <c r="G110" i="12" s="1"/>
  <c r="G109" i="12"/>
  <c r="E109" i="12"/>
  <c r="H109" i="12" s="1"/>
  <c r="G108" i="12"/>
  <c r="E108" i="12"/>
  <c r="H108" i="12" s="1"/>
  <c r="G107" i="12"/>
  <c r="E107" i="12"/>
  <c r="H107" i="12" s="1"/>
  <c r="D106" i="12"/>
  <c r="C106" i="12"/>
  <c r="F105" i="12"/>
  <c r="H105" i="12" s="1"/>
  <c r="F104" i="12"/>
  <c r="F103" i="12"/>
  <c r="H103" i="12" s="1"/>
  <c r="F101" i="12"/>
  <c r="F100" i="12"/>
  <c r="G100" i="12" s="1"/>
  <c r="H99" i="12"/>
  <c r="G99" i="12"/>
  <c r="E99" i="12"/>
  <c r="D98" i="12"/>
  <c r="C98" i="12"/>
  <c r="F97" i="12"/>
  <c r="F95" i="12"/>
  <c r="H94" i="12"/>
  <c r="F94" i="12"/>
  <c r="G94" i="12" s="1"/>
  <c r="F93" i="12"/>
  <c r="G93" i="12" s="1"/>
  <c r="F92" i="12"/>
  <c r="G92" i="12" s="1"/>
  <c r="F91" i="12"/>
  <c r="G91" i="12" s="1"/>
  <c r="H90" i="12"/>
  <c r="F90" i="12"/>
  <c r="G90" i="12" s="1"/>
  <c r="F89" i="12"/>
  <c r="H89" i="12" s="1"/>
  <c r="F88" i="12"/>
  <c r="H88" i="12" s="1"/>
  <c r="F87" i="12"/>
  <c r="H87" i="12" s="1"/>
  <c r="G86" i="12"/>
  <c r="F86" i="12"/>
  <c r="F85" i="12"/>
  <c r="G85" i="12" s="1"/>
  <c r="C84" i="12"/>
  <c r="F83" i="12"/>
  <c r="H83" i="12" s="1"/>
  <c r="F82" i="12"/>
  <c r="H82" i="12" s="1"/>
  <c r="F81" i="12"/>
  <c r="G81" i="12" s="1"/>
  <c r="E80" i="12"/>
  <c r="D80" i="12"/>
  <c r="C80" i="12"/>
  <c r="C79" i="12" s="1"/>
  <c r="C78" i="12" s="1"/>
  <c r="G76" i="12"/>
  <c r="E76" i="12"/>
  <c r="H76" i="12" s="1"/>
  <c r="H75" i="12"/>
  <c r="G75" i="12"/>
  <c r="F72" i="12"/>
  <c r="D72" i="12"/>
  <c r="C72" i="12"/>
  <c r="H71" i="12"/>
  <c r="G71" i="12"/>
  <c r="H70" i="12"/>
  <c r="G70" i="12"/>
  <c r="H69" i="12"/>
  <c r="G69" i="12"/>
  <c r="H68" i="12"/>
  <c r="G68" i="12"/>
  <c r="H67" i="12"/>
  <c r="G67" i="12"/>
  <c r="H66" i="12"/>
  <c r="G66" i="12"/>
  <c r="H65" i="12"/>
  <c r="G65" i="12"/>
  <c r="H64" i="12"/>
  <c r="G64" i="12"/>
  <c r="H63" i="12"/>
  <c r="G63" i="12"/>
  <c r="H62" i="12"/>
  <c r="G62" i="12"/>
  <c r="H61" i="12"/>
  <c r="G61" i="12"/>
  <c r="G60" i="12"/>
  <c r="H60" i="12"/>
  <c r="G59" i="12"/>
  <c r="H59" i="12"/>
  <c r="H58" i="12"/>
  <c r="G58" i="12"/>
  <c r="H57" i="12"/>
  <c r="G57" i="12"/>
  <c r="F56" i="12"/>
  <c r="E56" i="12"/>
  <c r="D56" i="12"/>
  <c r="C56" i="12"/>
  <c r="H55" i="12"/>
  <c r="G55" i="12"/>
  <c r="G54" i="12"/>
  <c r="H54" i="12"/>
  <c r="H53" i="12"/>
  <c r="G53" i="12"/>
  <c r="F52" i="12"/>
  <c r="G52" i="12" s="1"/>
  <c r="D52" i="12"/>
  <c r="C52" i="12"/>
  <c r="H51" i="12"/>
  <c r="H50" i="12"/>
  <c r="H49" i="12"/>
  <c r="H48" i="12"/>
  <c r="G48" i="12"/>
  <c r="G47" i="12"/>
  <c r="H47" i="12"/>
  <c r="F46" i="12"/>
  <c r="G46" i="12" s="1"/>
  <c r="E46" i="12"/>
  <c r="C46" i="12"/>
  <c r="G45" i="12"/>
  <c r="H45" i="12"/>
  <c r="G44" i="12"/>
  <c r="H44" i="12"/>
  <c r="H43" i="12"/>
  <c r="G43" i="12"/>
  <c r="H42" i="12"/>
  <c r="G42" i="12"/>
  <c r="H41" i="12"/>
  <c r="G41" i="12"/>
  <c r="H39" i="12"/>
  <c r="G39" i="12"/>
  <c r="G38" i="12"/>
  <c r="H38" i="12"/>
  <c r="H37" i="12"/>
  <c r="G37" i="12"/>
  <c r="H36" i="12"/>
  <c r="G36" i="12"/>
  <c r="F35" i="12"/>
  <c r="E35" i="12"/>
  <c r="D35" i="12"/>
  <c r="C35" i="12"/>
  <c r="C32" i="12"/>
  <c r="H30" i="12"/>
  <c r="G30" i="12"/>
  <c r="H29" i="12"/>
  <c r="G29" i="12"/>
  <c r="H28" i="12"/>
  <c r="G28" i="12"/>
  <c r="G27" i="12"/>
  <c r="H27" i="12"/>
  <c r="F26" i="12"/>
  <c r="E26" i="12"/>
  <c r="D26" i="12"/>
  <c r="C26" i="12"/>
  <c r="H24" i="12"/>
  <c r="G24" i="12"/>
  <c r="G20" i="12"/>
  <c r="H20" i="12"/>
  <c r="F19" i="12"/>
  <c r="H19" i="12" s="1"/>
  <c r="E19" i="12"/>
  <c r="C19" i="12"/>
  <c r="H15" i="12"/>
  <c r="G15" i="12"/>
  <c r="F14" i="12"/>
  <c r="E14" i="12"/>
  <c r="D14" i="12"/>
  <c r="C14" i="12"/>
  <c r="H8" i="12"/>
  <c r="G115" i="12" l="1"/>
  <c r="H110" i="12"/>
  <c r="H100" i="12"/>
  <c r="G97" i="12"/>
  <c r="F84" i="12"/>
  <c r="H97" i="12"/>
  <c r="G87" i="12"/>
  <c r="G89" i="12"/>
  <c r="H91" i="12"/>
  <c r="G111" i="12"/>
  <c r="C77" i="12"/>
  <c r="C120" i="12" s="1"/>
  <c r="C122" i="12" s="1"/>
  <c r="D79" i="12"/>
  <c r="D78" i="12" s="1"/>
  <c r="G103" i="12"/>
  <c r="H93" i="12"/>
  <c r="F98" i="12"/>
  <c r="E98" i="12" s="1"/>
  <c r="G82" i="12"/>
  <c r="H84" i="12"/>
  <c r="H81" i="12"/>
  <c r="G72" i="12"/>
  <c r="G56" i="12"/>
  <c r="H56" i="12"/>
  <c r="H46" i="12"/>
  <c r="H35" i="12"/>
  <c r="D77" i="12"/>
  <c r="H26" i="12"/>
  <c r="H14" i="12"/>
  <c r="G98" i="12"/>
  <c r="G14" i="12"/>
  <c r="G19" i="12"/>
  <c r="G26" i="12"/>
  <c r="G35" i="12"/>
  <c r="E52" i="12"/>
  <c r="H52" i="12" s="1"/>
  <c r="E72" i="12"/>
  <c r="F77" i="12"/>
  <c r="G83" i="12"/>
  <c r="G88" i="12"/>
  <c r="G101" i="12"/>
  <c r="G105" i="12"/>
  <c r="G112" i="12"/>
  <c r="H113" i="12"/>
  <c r="H101" i="12"/>
  <c r="F106" i="12"/>
  <c r="F80" i="12"/>
  <c r="G114" i="12"/>
  <c r="H98" i="12" l="1"/>
  <c r="D120" i="12"/>
  <c r="D122" i="12" s="1"/>
  <c r="G84" i="12"/>
  <c r="G106" i="12"/>
  <c r="E106" i="12"/>
  <c r="H106" i="12"/>
  <c r="G77" i="12"/>
  <c r="H80" i="12"/>
  <c r="F79" i="12"/>
  <c r="G80" i="12"/>
  <c r="H72" i="12"/>
  <c r="E77" i="12"/>
  <c r="H77" i="12" s="1"/>
  <c r="E79" i="12"/>
  <c r="E78" i="12" s="1"/>
  <c r="E120" i="12" l="1"/>
  <c r="E122" i="12" s="1"/>
  <c r="H79" i="12"/>
  <c r="F78" i="12"/>
  <c r="G79" i="12"/>
  <c r="F120" i="12" l="1"/>
  <c r="H78" i="12"/>
  <c r="G78" i="12"/>
  <c r="G120" i="12" l="1"/>
  <c r="F122" i="12"/>
  <c r="H120" i="12"/>
  <c r="H122" i="12" l="1"/>
  <c r="G122" i="12"/>
</calcChain>
</file>

<file path=xl/sharedStrings.xml><?xml version="1.0" encoding="utf-8"?>
<sst xmlns="http://schemas.openxmlformats.org/spreadsheetml/2006/main" count="162" uniqueCount="160">
  <si>
    <t>Анализ</t>
  </si>
  <si>
    <t>исполнения бюджета  МО " Муниципальный округ Сарапульский  район Удмуртской Республики"</t>
  </si>
  <si>
    <t>тыс. руб.</t>
  </si>
  <si>
    <t>Код</t>
  </si>
  <si>
    <t>ДОХОДЫ</t>
  </si>
  <si>
    <t>Исполненно на отчетную дату</t>
  </si>
  <si>
    <t>%  выполнения  плана к</t>
  </si>
  <si>
    <t>Утверждено по бюджету</t>
  </si>
  <si>
    <t xml:space="preserve">Уточненный </t>
  </si>
  <si>
    <t>уточненному годовому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</si>
  <si>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</si>
  <si>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</si>
  <si>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</si>
  <si>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</si>
  <si>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в виде фиксированных авансовых платежей с доходов, полученных физическими лицами, являющихся иностранными гражданами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</si>
  <si>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</si>
  <si>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(РАБОТЫ,УСЛУГИ),  РЕАЛИЗУЕМЫЕ НА ТЕРРИТОРИИ РФ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</si>
  <si>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 субъектов РФ и местными бюджетами</t>
  </si>
  <si>
    <t xml:space="preserve">Доходы от уплаты акцизов на  автомобильный бензин, подлежащие распределению между бюджетами  субъектов РФ и местными бюджетами </t>
  </si>
  <si>
    <t xml:space="preserve">Доходы от уплаты акцизов на  прямогонный  бензин, подлежащие распределению между бюджетами  субъектов РФ и местными бюджетами </t>
  </si>
  <si>
    <t>НАЛОГИ НА СОВОКУПНЫЙ ДОХОД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</si>
  <si>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</si>
  <si>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 качестве объекта налогооблажения доходы, уменьшенные на величину расходов</t>
  </si>
  <si>
    <t>Единый 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</si>
  <si>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</si>
  <si>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</si>
  <si>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НАЛОГИ,СБОРЫ И РЕГУЛЯРНЫЕ ПЛАТЕЖИ ЗА ПОЛЬЗОВАНИЕ ПРИРОДНЫМИ РЕСУРСАМИ</t>
  </si>
  <si>
    <t>Налог на имущество фиических лиц, взимаемый по ставкам, применяемым к объктам налогооблажения, расположенным в границах муниципальных райнов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</si>
  <si>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</si>
  <si>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физических лиц, обладающих земельным участком, расположенных в границах муниципальных округов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</si>
  <si>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</si>
  <si>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</si>
  <si>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</si>
  <si>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</si>
  <si>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</si>
  <si>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</si>
  <si>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</si>
  <si>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</si>
  <si>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</si>
  <si>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</si>
  <si>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</si>
  <si>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</si>
  <si>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</si>
  <si>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</si>
  <si>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ПЛАТЕЖИ ПРИ ПОЛЬЗОВАНИИИ ПРИРОДНЫМИ РЕСУРСАМИ</t>
  </si>
  <si>
    <t>Плата за выбросы 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</si>
  <si>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</si>
  <si>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</si>
  <si>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выбросы 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</si>
  <si>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</si>
  <si>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</si>
  <si>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Доходы, поступающие 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</si>
  <si>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</si>
  <si>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</si>
  <si>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</si>
  <si>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</si>
  <si>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</si>
  <si>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</si>
  <si>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главой 5 Кодекса Российской Федерации об адиминистративных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прав.</t>
  </si>
  <si>
    <t>Административные штрафы, установленные главой 7 Кодекса Российской Федерации об адиминистративных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</si>
  <si>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</si>
  <si>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</si>
  <si>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 в соотвествии с законом или договором в случае несполнения или ненадлежащего исполнения обязательств перед муниципальным органом, (муниципальным казённым учреждением) муниципального округа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</si>
  <si>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учреждениями, унитарными предприятиями)</t>
  </si>
  <si>
    <t>Платежи по искам о возмещение вреда, причиненного окружающей среде, а также платежи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</si>
  <si>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</si>
  <si>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взыскания  (штрафы) за нарушение условий договоров (соглашений) о предоставлении бюджетных кредитов за счет средств бюджетов муниципальных районов</t>
  </si>
  <si>
    <t xml:space="preserve">Денежные взыскания (штрафы) за нарушение законодательства РФ об административных правонарушениях, предусмотренные ст.20.25 Кодекса РФ  об административных правонарушениях 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</si>
  <si>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</si>
  <si>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</si>
  <si>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Невыясненные поступления, зачисляемые в бюджеты муниципальных районов</t>
  </si>
  <si>
    <t>Невыясненные поступления, зачисляемые в бюджеты муниципальных округов</t>
  </si>
  <si>
    <t>Инициативные платежи, зачисляемые в бюджеты муниципальных округов</t>
  </si>
  <si>
    <t>ИТОГО ДОХОДОВ</t>
  </si>
  <si>
    <t>БЕЗВОЗМЕЗДНЫЕ ПОСТУПЛЕНИЯ</t>
  </si>
  <si>
    <t>20200000 00</t>
  </si>
  <si>
    <t>БЕЗВОЗМЕЗДНЫЕ ПОСТУПЛЕНИЯ ИЗ БЮДЖЕТОВ ДРУГИХ УРОВНЕЙ</t>
  </si>
  <si>
    <t>20210000 00</t>
  </si>
  <si>
    <t>Дотации бюджетам субъектов РФ и муниципальных образований</t>
  </si>
  <si>
    <t>20215001 14</t>
  </si>
  <si>
    <t>Дотация на выравнивание бюджетной обеспеченности</t>
  </si>
  <si>
    <t>20215002 14</t>
  </si>
  <si>
    <t>Дотации на поддержку мер по обеспечению сбалансированности бюджетов</t>
  </si>
  <si>
    <t>20219999 05</t>
  </si>
  <si>
    <t>Прочие дотации бюджетам муниципальных районов</t>
  </si>
  <si>
    <t>20220000 00</t>
  </si>
  <si>
    <t>СУБСИДИИ БЮДЖЕТАМ СУБЪЕКТОВ РОССИЙСКОЙ ФЕДЕРАЦИИ И МУНИЦИПАЛЬНЫХ ОБРАЗОВАНИЙ</t>
  </si>
  <si>
    <t>20202077 14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</si>
  <si>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</si>
  <si>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20202215 05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</si>
  <si>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</si>
  <si>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Субидии бюджетам муниципальных округов на организацию бесплатного горячего питания обучающихся, получающих начальное общее образование в государтвенных и муниципальных образовательных организациях </t>
  </si>
  <si>
    <t>20225467 14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</si>
  <si>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</si>
  <si>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20225519 14</t>
  </si>
  <si>
    <t>Субсидии бюджетам муниципальных округов на поддержку отрасли культуры</t>
  </si>
  <si>
    <t>20225555 14</t>
  </si>
  <si>
    <t>Субсидии бюджетам муниципальных округов на реализацию программ формирования современной городской среды</t>
  </si>
  <si>
    <t>20229999 14</t>
  </si>
  <si>
    <t>Прочие субсидии бюджетам муниципальных округов</t>
  </si>
  <si>
    <t>20230000 00</t>
  </si>
  <si>
    <t>СУБВЕНЦИИ БЮДЖЕТАМ СУБЪЕКТОВ РОССИЙСКОЙ ФЕДЕРАЦИИ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</si>
  <si>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</si>
  <si>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 на выполнение передаваемых полномочий субъектов РФ</t>
  </si>
  <si>
    <t>Субвенция бюджетам муниципальных округов на компенсацию части платы, взимаемой с родителей (законных представителей) за присмотр и уход за детьми, посещающими воспитательные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</si>
  <si>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</si>
  <si>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</si>
  <si>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на выполнение федеральных полномочий по государственной регистрации актов гражданского состояния</t>
  </si>
  <si>
    <t>ИНЫЕ МЕЖБЮДЖЕТНЫЕ ТРАНСФЕРТЫ</t>
  </si>
  <si>
    <t>20204012 05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</si>
  <si>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</si>
  <si>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20204025 05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</si>
  <si>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</si>
  <si>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20204052 05</t>
  </si>
  <si>
    <t>Межбюджетные трансферты, передаваемые бюджетам муниципальных районов  на государственную поддержку  муниципальных учреждений культуры, находящихся на территориях сельских поселений</t>
  </si>
  <si>
    <t>20245303 14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</si>
  <si>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бразовательных организаций</t>
  </si>
  <si>
    <t>20245393 14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</si>
  <si>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качественные дороги"</t>
  </si>
  <si>
    <t>20705030 05</t>
  </si>
  <si>
    <t>Прочие безвозмездные поступления в бюджеты муниципальных районов</t>
  </si>
  <si>
    <t>21805000 14</t>
  </si>
  <si>
    <t>Доходы бюджетов муниципальных округов от возврата бюджетными учреждениями остатков субсидий прошлых лет</t>
  </si>
  <si>
    <t>21960010 14</t>
  </si>
  <si>
    <t>Возврат остатков субсидий, субвенций и иных межбюджетных трансфертов, имеющих целевое назначение прощлых лет из бюджетов муниципальных округов</t>
  </si>
  <si>
    <t>ИТОГО  ДОХОДОВ</t>
  </si>
  <si>
    <t xml:space="preserve">Источники финансирования дефицита </t>
  </si>
  <si>
    <t>БАЛАНС</t>
  </si>
  <si>
    <t>Изменение остатков средств бюджета</t>
  </si>
  <si>
    <t>Начальник Управления финансов</t>
  </si>
  <si>
    <t>Т.П. Зеленина</t>
  </si>
  <si>
    <t>Налог на имущество</t>
  </si>
  <si>
    <t>20225098 14</t>
  </si>
  <si>
    <t>Акцизы по подакцизным товарам (продукции), производимым на территории Российской Федерации</t>
  </si>
  <si>
    <t>Плата за негативное воздействие на окружающую среду</t>
  </si>
  <si>
    <t>Средства самообложения граждан, зачисляемые в бюджеты муниципальных округов</t>
  </si>
  <si>
    <t>Единый налог на вмененный доход для отдельных видов деятельности</t>
  </si>
  <si>
    <t>ЗАДОЛЖЕННОСТЬ И ПЕРЕРАСЧЕТЫ ПО ОТМЕНЕННЫМ НАЛОГАМ, СБОРАМ И ИНЫМ ОБЯЗАТЕЛЬНЫМ ПЛАТЕЖАМ</t>
  </si>
  <si>
    <t>20249999 14</t>
  </si>
  <si>
    <t>Прочие межбюджетные трансферты, передаваемые бюджетам муниципальных округов</t>
  </si>
  <si>
    <t>20245179 14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</si>
  <si>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</si>
  <si>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Годовой план на 2024 год</t>
  </si>
  <si>
    <t>20225116 14</t>
  </si>
  <si>
    <t>Субсидии бюджетам муниципальных округов на реализацию программы комплексного развития молодежной политики в регионах Российской Федерации "Регион для молодых"</t>
  </si>
  <si>
    <t>20225304 14</t>
  </si>
  <si>
    <t>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округов</t>
  </si>
  <si>
    <t>21925097 14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</si>
  <si>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</si>
  <si>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20225576 14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</si>
  <si>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</si>
  <si>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реализацию мероприятий по обеспечению жильем молодых семей</t>
  </si>
  <si>
    <t>20225511 14</t>
  </si>
  <si>
    <t>Субсидии  бюджетам муниципальных округов на проведение комплексных кадастровых работ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</si>
  <si>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</si>
  <si>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по доходам на  1 января  2025 года</t>
  </si>
  <si>
    <t>Уточненный план  на 1 января 2024 г.</t>
  </si>
  <si>
    <t>уточненному на 1 января 2025</t>
  </si>
  <si>
    <t>2025599 14</t>
  </si>
  <si>
    <t>Субсидии бюджетам муниципальных округов на подготовку проектов межевания земельных участков и на проведение кадастровых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</si>
</sst>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_р_."/>
    <numFmt numFmtId="166" formatCode="_-* #,##0.0_р_._-;\-* #,##0.0_р_._-;_-* &quot;-&quot;?_р_._-;_-@_-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b/>
      <sz val="14"/>
      <name val="PT Astra Serif"/>
      <family val="1"/>
      <charset val="204"/>
    </font>
    <font>
      <sz val="10"/>
      <name val="PT Astra Serif"/>
      <family val="1"/>
      <charset val="204"/>
    </font>
    <font>
      <sz val="9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0"/>
      <color rgb="FFC00000"/>
      <name val="PT Astra Serif"/>
      <family val="1"/>
      <charset val="204"/>
    </font>
    <font>
      <b/>
      <sz val="10"/>
      <color rgb="FFC00000"/>
      <name val="PT Astra Serif"/>
      <family val="1"/>
      <charset val="204"/>
    </font>
    <font>
      <sz val="10"/>
      <color indexed="8"/>
      <name val="PT Astra Serif"/>
      <family val="1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sz val="1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9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Fill="1" applyAlignment="1">
      <alignment vertical="center" wrapText="1"/>
    </xf>
    <xf numFmtId="9" fontId="3" fillId="0" borderId="0" xfId="0" applyNumberFormat="1" applyFont="1" applyAlignment="1">
      <alignment vertical="center" wrapText="1"/>
    </xf>
    <xf numFmtId="9" fontId="3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7" fillId="0" borderId="8" xfId="0" applyFont="1" applyBorder="1"/>
    <xf numFmtId="165" fontId="6" fillId="0" borderId="8" xfId="0" applyNumberFormat="1" applyFont="1" applyBorder="1"/>
    <xf numFmtId="165" fontId="6" fillId="0" borderId="8" xfId="0" applyNumberFormat="1" applyFont="1" applyFill="1" applyBorder="1"/>
    <xf numFmtId="9" fontId="6" fillId="0" borderId="8" xfId="0" applyNumberFormat="1" applyFont="1" applyBorder="1" applyAlignment="1" applyProtection="1">
      <alignment horizontal="right"/>
      <protection locked="0"/>
    </xf>
    <xf numFmtId="0" fontId="3" fillId="0" borderId="8" xfId="0" applyFont="1" applyBorder="1" applyAlignment="1">
      <alignment horizontal="center"/>
    </xf>
    <xf numFmtId="0" fontId="4" fillId="0" borderId="8" xfId="0" applyFont="1" applyBorder="1" applyAlignment="1">
      <alignment horizontal="justify" wrapText="1"/>
    </xf>
    <xf numFmtId="165" fontId="3" fillId="0" borderId="8" xfId="0" applyNumberFormat="1" applyFont="1" applyFill="1" applyBorder="1" applyAlignment="1">
      <alignment wrapText="1"/>
    </xf>
    <xf numFmtId="165" fontId="3" fillId="0" borderId="8" xfId="0" applyNumberFormat="1" applyFont="1" applyBorder="1" applyAlignment="1" applyProtection="1">
      <alignment horizontal="right"/>
      <protection locked="0"/>
    </xf>
    <xf numFmtId="165" fontId="3" fillId="0" borderId="8" xfId="0" applyNumberFormat="1" applyFont="1" applyFill="1" applyBorder="1" applyAlignment="1" applyProtection="1">
      <alignment horizontal="right"/>
      <protection locked="0"/>
    </xf>
    <xf numFmtId="9" fontId="3" fillId="0" borderId="8" xfId="0" applyNumberFormat="1" applyFont="1" applyBorder="1" applyAlignment="1" applyProtection="1">
      <alignment horizontal="right"/>
      <protection locked="0"/>
    </xf>
    <xf numFmtId="165" fontId="3" fillId="0" borderId="8" xfId="0" applyNumberFormat="1" applyFont="1" applyBorder="1" applyAlignment="1">
      <alignment wrapText="1"/>
    </xf>
    <xf numFmtId="0" fontId="3" fillId="0" borderId="9" xfId="0" applyFont="1" applyBorder="1" applyAlignment="1">
      <alignment horizontal="center"/>
    </xf>
    <xf numFmtId="0" fontId="7" fillId="0" borderId="8" xfId="0" applyFont="1" applyBorder="1" applyAlignment="1">
      <alignment horizontal="justify" wrapText="1"/>
    </xf>
    <xf numFmtId="165" fontId="6" fillId="0" borderId="8" xfId="0" applyNumberFormat="1" applyFont="1" applyBorder="1" applyAlignment="1">
      <alignment wrapText="1"/>
    </xf>
    <xf numFmtId="165" fontId="6" fillId="0" borderId="8" xfId="0" applyNumberFormat="1" applyFont="1" applyFill="1" applyBorder="1" applyAlignment="1">
      <alignment wrapText="1"/>
    </xf>
    <xf numFmtId="165" fontId="3" fillId="0" borderId="8" xfId="0" applyNumberFormat="1" applyFont="1" applyBorder="1" applyAlignment="1" applyProtection="1">
      <alignment horizontal="right" vertical="center"/>
      <protection locked="0"/>
    </xf>
    <xf numFmtId="165" fontId="3" fillId="0" borderId="8" xfId="0" applyNumberFormat="1" applyFont="1" applyFill="1" applyBorder="1" applyAlignment="1" applyProtection="1">
      <alignment horizontal="right" vertical="center"/>
      <protection locked="0"/>
    </xf>
    <xf numFmtId="165" fontId="3" fillId="0" borderId="8" xfId="0" applyNumberFormat="1" applyFont="1" applyBorder="1"/>
    <xf numFmtId="165" fontId="6" fillId="0" borderId="8" xfId="0" applyNumberFormat="1" applyFont="1" applyBorder="1" applyAlignment="1" applyProtection="1">
      <alignment horizontal="right"/>
      <protection locked="0"/>
    </xf>
    <xf numFmtId="165" fontId="6" fillId="0" borderId="8" xfId="0" applyNumberFormat="1" applyFont="1" applyFill="1" applyBorder="1" applyAlignment="1" applyProtection="1">
      <alignment horizontal="right"/>
      <protection locked="0"/>
    </xf>
    <xf numFmtId="165" fontId="6" fillId="0" borderId="8" xfId="0" applyNumberFormat="1" applyFont="1" applyFill="1" applyBorder="1" applyAlignment="1" applyProtection="1">
      <alignment horizontal="right" wrapText="1"/>
      <protection locked="0"/>
    </xf>
    <xf numFmtId="165" fontId="3" fillId="0" borderId="8" xfId="0" applyNumberFormat="1" applyFont="1" applyBorder="1" applyAlignment="1" applyProtection="1">
      <alignment horizontal="right" wrapText="1"/>
      <protection locked="0"/>
    </xf>
    <xf numFmtId="165" fontId="3" fillId="0" borderId="8" xfId="0" applyNumberFormat="1" applyFont="1" applyFill="1" applyBorder="1" applyAlignment="1" applyProtection="1">
      <alignment horizontal="right" wrapText="1"/>
      <protection locked="0"/>
    </xf>
    <xf numFmtId="1" fontId="3" fillId="0" borderId="8" xfId="0" applyNumberFormat="1" applyFont="1" applyBorder="1" applyAlignment="1">
      <alignment horizontal="center"/>
    </xf>
    <xf numFmtId="165" fontId="3" fillId="0" borderId="8" xfId="0" applyNumberFormat="1" applyFont="1" applyFill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/>
    <xf numFmtId="165" fontId="3" fillId="0" borderId="1" xfId="0" applyNumberFormat="1" applyFont="1" applyBorder="1" applyAlignment="1" applyProtection="1">
      <alignment horizontal="right"/>
      <protection locked="0"/>
    </xf>
    <xf numFmtId="165" fontId="3" fillId="0" borderId="1" xfId="0" applyNumberFormat="1" applyFont="1" applyFill="1" applyBorder="1" applyAlignment="1" applyProtection="1">
      <alignment horizontal="right"/>
      <protection locked="0"/>
    </xf>
    <xf numFmtId="0" fontId="4" fillId="0" borderId="1" xfId="0" applyFont="1" applyBorder="1" applyAlignment="1">
      <alignment horizontal="justify" wrapText="1"/>
    </xf>
    <xf numFmtId="9" fontId="3" fillId="0" borderId="1" xfId="0" applyNumberFormat="1" applyFont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justify" wrapText="1"/>
    </xf>
    <xf numFmtId="165" fontId="6" fillId="0" borderId="11" xfId="0" applyNumberFormat="1" applyFont="1" applyBorder="1" applyAlignment="1">
      <alignment horizontal="right" wrapText="1"/>
    </xf>
    <xf numFmtId="165" fontId="6" fillId="0" borderId="11" xfId="0" applyNumberFormat="1" applyFont="1" applyFill="1" applyBorder="1" applyAlignment="1">
      <alignment horizontal="right" wrapText="1"/>
    </xf>
    <xf numFmtId="9" fontId="6" fillId="0" borderId="11" xfId="0" applyNumberFormat="1" applyFont="1" applyBorder="1" applyAlignment="1" applyProtection="1">
      <alignment horizontal="right"/>
      <protection locked="0"/>
    </xf>
    <xf numFmtId="9" fontId="6" fillId="0" borderId="12" xfId="0" applyNumberFormat="1" applyFont="1" applyBorder="1" applyAlignment="1" applyProtection="1">
      <alignment horizontal="right"/>
      <protection locked="0"/>
    </xf>
    <xf numFmtId="0" fontId="6" fillId="0" borderId="6" xfId="0" applyFont="1" applyBorder="1" applyAlignment="1">
      <alignment horizontal="center"/>
    </xf>
    <xf numFmtId="0" fontId="7" fillId="0" borderId="6" xfId="0" applyFont="1" applyBorder="1" applyAlignment="1">
      <alignment horizontal="justify" wrapText="1"/>
    </xf>
    <xf numFmtId="165" fontId="8" fillId="0" borderId="6" xfId="0" applyNumberFormat="1" applyFont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wrapText="1"/>
    </xf>
    <xf numFmtId="9" fontId="3" fillId="0" borderId="6" xfId="0" applyNumberFormat="1" applyFont="1" applyBorder="1" applyAlignment="1" applyProtection="1">
      <alignment horizontal="right"/>
      <protection locked="0"/>
    </xf>
    <xf numFmtId="165" fontId="8" fillId="0" borderId="8" xfId="0" applyNumberFormat="1" applyFont="1" applyBorder="1" applyAlignment="1">
      <alignment horizontal="right" wrapText="1"/>
    </xf>
    <xf numFmtId="165" fontId="8" fillId="0" borderId="8" xfId="0" applyNumberFormat="1" applyFont="1" applyFill="1" applyBorder="1" applyAlignment="1">
      <alignment horizontal="right" wrapText="1"/>
    </xf>
    <xf numFmtId="165" fontId="9" fillId="0" borderId="8" xfId="0" applyNumberFormat="1" applyFont="1" applyBorder="1" applyAlignment="1">
      <alignment wrapText="1"/>
    </xf>
    <xf numFmtId="165" fontId="9" fillId="0" borderId="8" xfId="0" applyNumberFormat="1" applyFont="1" applyBorder="1" applyAlignment="1" applyProtection="1">
      <alignment horizontal="right" wrapText="1"/>
      <protection locked="0"/>
    </xf>
    <xf numFmtId="165" fontId="9" fillId="0" borderId="8" xfId="0" applyNumberFormat="1" applyFont="1" applyFill="1" applyBorder="1" applyAlignment="1" applyProtection="1">
      <alignment horizontal="right" wrapText="1"/>
      <protection locked="0"/>
    </xf>
    <xf numFmtId="165" fontId="3" fillId="2" borderId="8" xfId="0" applyNumberFormat="1" applyFont="1" applyFill="1" applyBorder="1" applyAlignment="1">
      <alignment wrapText="1"/>
    </xf>
    <xf numFmtId="165" fontId="8" fillId="0" borderId="8" xfId="0" applyNumberFormat="1" applyFont="1" applyBorder="1" applyAlignment="1">
      <alignment wrapText="1"/>
    </xf>
    <xf numFmtId="165" fontId="10" fillId="0" borderId="8" xfId="0" applyNumberFormat="1" applyFont="1" applyBorder="1" applyAlignment="1">
      <alignment wrapText="1"/>
    </xf>
    <xf numFmtId="165" fontId="10" fillId="0" borderId="8" xfId="0" applyNumberFormat="1" applyFont="1" applyFill="1" applyBorder="1" applyAlignment="1">
      <alignment wrapText="1"/>
    </xf>
    <xf numFmtId="167" fontId="3" fillId="0" borderId="8" xfId="0" applyNumberFormat="1" applyFont="1" applyFill="1" applyBorder="1" applyAlignment="1">
      <alignment wrapText="1"/>
    </xf>
    <xf numFmtId="165" fontId="8" fillId="0" borderId="8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 applyProtection="1">
      <alignment horizontal="right"/>
      <protection locked="0"/>
    </xf>
    <xf numFmtId="167" fontId="3" fillId="0" borderId="8" xfId="0" applyNumberFormat="1" applyFont="1" applyFill="1" applyBorder="1" applyAlignment="1" applyProtection="1">
      <alignment horizontal="right" wrapText="1"/>
      <protection locked="0"/>
    </xf>
    <xf numFmtId="165" fontId="9" fillId="0" borderId="8" xfId="0" applyNumberFormat="1" applyFont="1" applyFill="1" applyBorder="1" applyAlignment="1">
      <alignment wrapText="1"/>
    </xf>
    <xf numFmtId="167" fontId="8" fillId="0" borderId="8" xfId="0" applyNumberFormat="1" applyFont="1" applyBorder="1" applyAlignment="1">
      <alignment horizontal="right" wrapText="1"/>
    </xf>
    <xf numFmtId="164" fontId="8" fillId="0" borderId="8" xfId="0" applyNumberFormat="1" applyFont="1" applyFill="1" applyBorder="1" applyAlignment="1">
      <alignment horizontal="right" wrapText="1"/>
    </xf>
    <xf numFmtId="165" fontId="10" fillId="0" borderId="8" xfId="0" applyNumberFormat="1" applyFont="1" applyBorder="1" applyAlignment="1">
      <alignment horizontal="right" wrapText="1"/>
    </xf>
    <xf numFmtId="165" fontId="10" fillId="0" borderId="8" xfId="0" applyNumberFormat="1" applyFont="1" applyBorder="1" applyAlignment="1" applyProtection="1">
      <alignment horizontal="right"/>
      <protection locked="0"/>
    </xf>
    <xf numFmtId="165" fontId="10" fillId="0" borderId="8" xfId="0" applyNumberFormat="1" applyFont="1" applyFill="1" applyBorder="1" applyAlignment="1" applyProtection="1">
      <alignment horizontal="right"/>
      <protection locked="0"/>
    </xf>
    <xf numFmtId="165" fontId="3" fillId="0" borderId="8" xfId="0" applyNumberFormat="1" applyFont="1" applyBorder="1" applyAlignment="1">
      <alignment horizontal="right" wrapText="1"/>
    </xf>
    <xf numFmtId="167" fontId="3" fillId="0" borderId="8" xfId="0" applyNumberFormat="1" applyFont="1" applyFill="1" applyBorder="1" applyAlignment="1" applyProtection="1">
      <alignment horizontal="right"/>
      <protection locked="0"/>
    </xf>
    <xf numFmtId="165" fontId="9" fillId="0" borderId="8" xfId="0" applyNumberFormat="1" applyFont="1" applyBorder="1" applyAlignment="1">
      <alignment horizontal="right" wrapText="1"/>
    </xf>
    <xf numFmtId="165" fontId="6" fillId="0" borderId="8" xfId="0" applyNumberFormat="1" applyFont="1" applyBorder="1" applyAlignment="1">
      <alignment horizontal="right" wrapText="1"/>
    </xf>
    <xf numFmtId="165" fontId="8" fillId="0" borderId="8" xfId="0" applyNumberFormat="1" applyFont="1" applyBorder="1" applyAlignment="1" applyProtection="1">
      <alignment horizontal="right" wrapText="1"/>
      <protection locked="0"/>
    </xf>
    <xf numFmtId="165" fontId="8" fillId="0" borderId="8" xfId="0" applyNumberFormat="1" applyFont="1" applyFill="1" applyBorder="1" applyAlignment="1" applyProtection="1">
      <alignment horizontal="right" wrapText="1"/>
      <protection locked="0"/>
    </xf>
    <xf numFmtId="165" fontId="8" fillId="0" borderId="8" xfId="0" applyNumberFormat="1" applyFont="1" applyFill="1" applyBorder="1" applyAlignment="1" applyProtection="1">
      <alignment horizontal="right"/>
      <protection locked="0"/>
    </xf>
    <xf numFmtId="165" fontId="11" fillId="0" borderId="8" xfId="0" applyNumberFormat="1" applyFont="1" applyBorder="1" applyAlignment="1" applyProtection="1">
      <alignment horizontal="right" wrapText="1"/>
      <protection locked="0"/>
    </xf>
    <xf numFmtId="165" fontId="11" fillId="0" borderId="8" xfId="0" applyNumberFormat="1" applyFont="1" applyFill="1" applyBorder="1" applyAlignment="1" applyProtection="1">
      <alignment horizontal="right" wrapText="1"/>
      <protection locked="0"/>
    </xf>
    <xf numFmtId="165" fontId="10" fillId="0" borderId="8" xfId="0" applyNumberFormat="1" applyFont="1" applyBorder="1" applyAlignment="1" applyProtection="1">
      <alignment horizontal="right" wrapText="1"/>
      <protection locked="0"/>
    </xf>
    <xf numFmtId="165" fontId="10" fillId="0" borderId="8" xfId="0" applyNumberFormat="1" applyFont="1" applyFill="1" applyBorder="1" applyAlignment="1" applyProtection="1">
      <alignment horizontal="right" wrapText="1"/>
      <protection locked="0"/>
    </xf>
    <xf numFmtId="165" fontId="6" fillId="0" borderId="8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center" vertical="top"/>
    </xf>
    <xf numFmtId="165" fontId="6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/>
    <xf numFmtId="164" fontId="3" fillId="0" borderId="8" xfId="0" applyNumberFormat="1" applyFont="1" applyFill="1" applyBorder="1"/>
    <xf numFmtId="164" fontId="3" fillId="0" borderId="8" xfId="0" applyNumberFormat="1" applyFont="1" applyFill="1" applyBorder="1" applyAlignment="1" applyProtection="1">
      <alignment horizontal="right" vertical="center"/>
      <protection locked="0"/>
    </xf>
    <xf numFmtId="9" fontId="6" fillId="0" borderId="8" xfId="0" applyNumberFormat="1" applyFont="1" applyBorder="1" applyAlignment="1" applyProtection="1">
      <alignment horizontal="right" vertical="center"/>
      <protection locked="0"/>
    </xf>
    <xf numFmtId="9" fontId="3" fillId="0" borderId="8" xfId="0" applyNumberFormat="1" applyFont="1" applyBorder="1" applyAlignment="1" applyProtection="1">
      <alignment horizontal="right" vertical="center"/>
      <protection locked="0"/>
    </xf>
    <xf numFmtId="166" fontId="4" fillId="0" borderId="8" xfId="0" applyNumberFormat="1" applyFont="1" applyBorder="1"/>
    <xf numFmtId="164" fontId="3" fillId="0" borderId="8" xfId="0" applyNumberFormat="1" applyFont="1" applyBorder="1"/>
    <xf numFmtId="164" fontId="3" fillId="0" borderId="8" xfId="0" applyNumberFormat="1" applyFont="1" applyBorder="1" applyAlignment="1" applyProtection="1">
      <alignment horizontal="right" vertical="center"/>
      <protection locked="0"/>
    </xf>
    <xf numFmtId="164" fontId="12" fillId="0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center" vertical="top"/>
    </xf>
    <xf numFmtId="166" fontId="4" fillId="0" borderId="0" xfId="0" applyNumberFormat="1" applyFont="1" applyBorder="1"/>
    <xf numFmtId="164" fontId="3" fillId="0" borderId="0" xfId="0" applyNumberFormat="1" applyFont="1" applyBorder="1"/>
    <xf numFmtId="164" fontId="3" fillId="0" borderId="0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Fill="1" applyBorder="1" applyAlignment="1" applyProtection="1">
      <alignment horizontal="right" vertical="center"/>
      <protection locked="0"/>
    </xf>
    <xf numFmtId="164" fontId="12" fillId="0" borderId="0" xfId="0" applyNumberFormat="1" applyFont="1" applyFill="1" applyBorder="1" applyAlignment="1" applyProtection="1">
      <alignment horizontal="right" vertical="center"/>
      <protection locked="0"/>
    </xf>
    <xf numFmtId="9" fontId="3" fillId="0" borderId="0" xfId="0" applyNumberFormat="1" applyFont="1" applyBorder="1" applyAlignment="1" applyProtection="1">
      <alignment horizontal="right" vertical="center"/>
      <protection locked="0"/>
    </xf>
    <xf numFmtId="9" fontId="6" fillId="0" borderId="0" xfId="0" applyNumberFormat="1" applyFont="1" applyBorder="1" applyAlignment="1" applyProtection="1">
      <alignment horizontal="right" vertical="center"/>
      <protection locked="0"/>
    </xf>
    <xf numFmtId="164" fontId="13" fillId="0" borderId="0" xfId="0" applyNumberFormat="1" applyFont="1" applyFill="1"/>
    <xf numFmtId="164" fontId="13" fillId="0" borderId="0" xfId="0" applyNumberFormat="1" applyFont="1" applyBorder="1"/>
    <xf numFmtId="164" fontId="13" fillId="0" borderId="0" xfId="0" applyNumberFormat="1" applyFont="1" applyFill="1" applyBorder="1"/>
    <xf numFmtId="164" fontId="5" fillId="0" borderId="0" xfId="0" applyNumberFormat="1" applyFont="1" applyFill="1" applyBorder="1"/>
    <xf numFmtId="9" fontId="13" fillId="0" borderId="0" xfId="0" applyNumberFormat="1" applyFont="1" applyBorder="1"/>
    <xf numFmtId="9" fontId="14" fillId="0" borderId="0" xfId="0" applyNumberFormat="1" applyFont="1" applyBorder="1"/>
    <xf numFmtId="164" fontId="13" fillId="0" borderId="0" xfId="0" applyNumberFormat="1" applyFont="1"/>
    <xf numFmtId="9" fontId="13" fillId="0" borderId="0" xfId="0" applyNumberFormat="1" applyFont="1"/>
    <xf numFmtId="164" fontId="15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Fill="1"/>
    <xf numFmtId="164" fontId="15" fillId="0" borderId="0" xfId="0" applyNumberFormat="1" applyFont="1" applyFill="1"/>
    <xf numFmtId="9" fontId="15" fillId="0" borderId="0" xfId="0" applyNumberFormat="1" applyFont="1"/>
    <xf numFmtId="9" fontId="3" fillId="0" borderId="0" xfId="0" applyNumberFormat="1" applyFont="1"/>
  </cellXfs>
  <cellStyles count="1">
    <cellStyle name="Обычный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tabSelected="1" zoomScale="130" zoomScaleNormal="130" zoomScaleSheetLayoutView="110" workbookViewId="0">
      <pane xSplit="2" ySplit="7" topLeftCell="C3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RowHeight="12.75" x14ac:dyDescent="0.2"/>
  <cols>
    <col min="1" max="1" width="12.28515625" style="13" customWidth="1"/>
    <col min="2" max="2" width="40" style="111" customWidth="1"/>
    <col min="3" max="3" width="12.42578125" style="137" customWidth="1"/>
    <col min="4" max="4" width="12.28515625" style="137" customWidth="1"/>
    <col min="5" max="5" width="13.28515625" style="138" hidden="1" customWidth="1"/>
    <col min="6" max="6" width="11.5703125" style="138" customWidth="1"/>
    <col min="7" max="7" width="11.7109375" style="141" customWidth="1"/>
    <col min="8" max="8" width="11.85546875" style="141" hidden="1" customWidth="1"/>
    <col min="9" max="257" width="9.140625" style="5"/>
    <col min="258" max="258" width="11.5703125" style="5" customWidth="1"/>
    <col min="259" max="259" width="42.140625" style="5" customWidth="1"/>
    <col min="260" max="261" width="11" style="5" customWidth="1"/>
    <col min="262" max="262" width="10.5703125" style="5" customWidth="1"/>
    <col min="263" max="264" width="10.42578125" style="5" customWidth="1"/>
    <col min="265" max="513" width="9.140625" style="5"/>
    <col min="514" max="514" width="11.5703125" style="5" customWidth="1"/>
    <col min="515" max="515" width="42.140625" style="5" customWidth="1"/>
    <col min="516" max="517" width="11" style="5" customWidth="1"/>
    <col min="518" max="518" width="10.5703125" style="5" customWidth="1"/>
    <col min="519" max="520" width="10.42578125" style="5" customWidth="1"/>
    <col min="521" max="769" width="9.140625" style="5"/>
    <col min="770" max="770" width="11.5703125" style="5" customWidth="1"/>
    <col min="771" max="771" width="42.140625" style="5" customWidth="1"/>
    <col min="772" max="773" width="11" style="5" customWidth="1"/>
    <col min="774" max="774" width="10.5703125" style="5" customWidth="1"/>
    <col min="775" max="776" width="10.42578125" style="5" customWidth="1"/>
    <col min="777" max="1025" width="9.140625" style="5"/>
    <col min="1026" max="1026" width="11.5703125" style="5" customWidth="1"/>
    <col min="1027" max="1027" width="42.140625" style="5" customWidth="1"/>
    <col min="1028" max="1029" width="11" style="5" customWidth="1"/>
    <col min="1030" max="1030" width="10.5703125" style="5" customWidth="1"/>
    <col min="1031" max="1032" width="10.42578125" style="5" customWidth="1"/>
    <col min="1033" max="1281" width="9.140625" style="5"/>
    <col min="1282" max="1282" width="11.5703125" style="5" customWidth="1"/>
    <col min="1283" max="1283" width="42.140625" style="5" customWidth="1"/>
    <col min="1284" max="1285" width="11" style="5" customWidth="1"/>
    <col min="1286" max="1286" width="10.5703125" style="5" customWidth="1"/>
    <col min="1287" max="1288" width="10.42578125" style="5" customWidth="1"/>
    <col min="1289" max="1537" width="9.140625" style="5"/>
    <col min="1538" max="1538" width="11.5703125" style="5" customWidth="1"/>
    <col min="1539" max="1539" width="42.140625" style="5" customWidth="1"/>
    <col min="1540" max="1541" width="11" style="5" customWidth="1"/>
    <col min="1542" max="1542" width="10.5703125" style="5" customWidth="1"/>
    <col min="1543" max="1544" width="10.42578125" style="5" customWidth="1"/>
    <col min="1545" max="1793" width="9.140625" style="5"/>
    <col min="1794" max="1794" width="11.5703125" style="5" customWidth="1"/>
    <col min="1795" max="1795" width="42.140625" style="5" customWidth="1"/>
    <col min="1796" max="1797" width="11" style="5" customWidth="1"/>
    <col min="1798" max="1798" width="10.5703125" style="5" customWidth="1"/>
    <col min="1799" max="1800" width="10.42578125" style="5" customWidth="1"/>
    <col min="1801" max="2049" width="9.140625" style="5"/>
    <col min="2050" max="2050" width="11.5703125" style="5" customWidth="1"/>
    <col min="2051" max="2051" width="42.140625" style="5" customWidth="1"/>
    <col min="2052" max="2053" width="11" style="5" customWidth="1"/>
    <col min="2054" max="2054" width="10.5703125" style="5" customWidth="1"/>
    <col min="2055" max="2056" width="10.42578125" style="5" customWidth="1"/>
    <col min="2057" max="2305" width="9.140625" style="5"/>
    <col min="2306" max="2306" width="11.5703125" style="5" customWidth="1"/>
    <col min="2307" max="2307" width="42.140625" style="5" customWidth="1"/>
    <col min="2308" max="2309" width="11" style="5" customWidth="1"/>
    <col min="2310" max="2310" width="10.5703125" style="5" customWidth="1"/>
    <col min="2311" max="2312" width="10.42578125" style="5" customWidth="1"/>
    <col min="2313" max="2561" width="9.140625" style="5"/>
    <col min="2562" max="2562" width="11.5703125" style="5" customWidth="1"/>
    <col min="2563" max="2563" width="42.140625" style="5" customWidth="1"/>
    <col min="2564" max="2565" width="11" style="5" customWidth="1"/>
    <col min="2566" max="2566" width="10.5703125" style="5" customWidth="1"/>
    <col min="2567" max="2568" width="10.42578125" style="5" customWidth="1"/>
    <col min="2569" max="2817" width="9.140625" style="5"/>
    <col min="2818" max="2818" width="11.5703125" style="5" customWidth="1"/>
    <col min="2819" max="2819" width="42.140625" style="5" customWidth="1"/>
    <col min="2820" max="2821" width="11" style="5" customWidth="1"/>
    <col min="2822" max="2822" width="10.5703125" style="5" customWidth="1"/>
    <col min="2823" max="2824" width="10.42578125" style="5" customWidth="1"/>
    <col min="2825" max="3073" width="9.140625" style="5"/>
    <col min="3074" max="3074" width="11.5703125" style="5" customWidth="1"/>
    <col min="3075" max="3075" width="42.140625" style="5" customWidth="1"/>
    <col min="3076" max="3077" width="11" style="5" customWidth="1"/>
    <col min="3078" max="3078" width="10.5703125" style="5" customWidth="1"/>
    <col min="3079" max="3080" width="10.42578125" style="5" customWidth="1"/>
    <col min="3081" max="3329" width="9.140625" style="5"/>
    <col min="3330" max="3330" width="11.5703125" style="5" customWidth="1"/>
    <col min="3331" max="3331" width="42.140625" style="5" customWidth="1"/>
    <col min="3332" max="3333" width="11" style="5" customWidth="1"/>
    <col min="3334" max="3334" width="10.5703125" style="5" customWidth="1"/>
    <col min="3335" max="3336" width="10.42578125" style="5" customWidth="1"/>
    <col min="3337" max="3585" width="9.140625" style="5"/>
    <col min="3586" max="3586" width="11.5703125" style="5" customWidth="1"/>
    <col min="3587" max="3587" width="42.140625" style="5" customWidth="1"/>
    <col min="3588" max="3589" width="11" style="5" customWidth="1"/>
    <col min="3590" max="3590" width="10.5703125" style="5" customWidth="1"/>
    <col min="3591" max="3592" width="10.42578125" style="5" customWidth="1"/>
    <col min="3593" max="3841" width="9.140625" style="5"/>
    <col min="3842" max="3842" width="11.5703125" style="5" customWidth="1"/>
    <col min="3843" max="3843" width="42.140625" style="5" customWidth="1"/>
    <col min="3844" max="3845" width="11" style="5" customWidth="1"/>
    <col min="3846" max="3846" width="10.5703125" style="5" customWidth="1"/>
    <col min="3847" max="3848" width="10.42578125" style="5" customWidth="1"/>
    <col min="3849" max="4097" width="9.140625" style="5"/>
    <col min="4098" max="4098" width="11.5703125" style="5" customWidth="1"/>
    <col min="4099" max="4099" width="42.140625" style="5" customWidth="1"/>
    <col min="4100" max="4101" width="11" style="5" customWidth="1"/>
    <col min="4102" max="4102" width="10.5703125" style="5" customWidth="1"/>
    <col min="4103" max="4104" width="10.42578125" style="5" customWidth="1"/>
    <col min="4105" max="4353" width="9.140625" style="5"/>
    <col min="4354" max="4354" width="11.5703125" style="5" customWidth="1"/>
    <col min="4355" max="4355" width="42.140625" style="5" customWidth="1"/>
    <col min="4356" max="4357" width="11" style="5" customWidth="1"/>
    <col min="4358" max="4358" width="10.5703125" style="5" customWidth="1"/>
    <col min="4359" max="4360" width="10.42578125" style="5" customWidth="1"/>
    <col min="4361" max="4609" width="9.140625" style="5"/>
    <col min="4610" max="4610" width="11.5703125" style="5" customWidth="1"/>
    <col min="4611" max="4611" width="42.140625" style="5" customWidth="1"/>
    <col min="4612" max="4613" width="11" style="5" customWidth="1"/>
    <col min="4614" max="4614" width="10.5703125" style="5" customWidth="1"/>
    <col min="4615" max="4616" width="10.42578125" style="5" customWidth="1"/>
    <col min="4617" max="4865" width="9.140625" style="5"/>
    <col min="4866" max="4866" width="11.5703125" style="5" customWidth="1"/>
    <col min="4867" max="4867" width="42.140625" style="5" customWidth="1"/>
    <col min="4868" max="4869" width="11" style="5" customWidth="1"/>
    <col min="4870" max="4870" width="10.5703125" style="5" customWidth="1"/>
    <col min="4871" max="4872" width="10.42578125" style="5" customWidth="1"/>
    <col min="4873" max="5121" width="9.140625" style="5"/>
    <col min="5122" max="5122" width="11.5703125" style="5" customWidth="1"/>
    <col min="5123" max="5123" width="42.140625" style="5" customWidth="1"/>
    <col min="5124" max="5125" width="11" style="5" customWidth="1"/>
    <col min="5126" max="5126" width="10.5703125" style="5" customWidth="1"/>
    <col min="5127" max="5128" width="10.42578125" style="5" customWidth="1"/>
    <col min="5129" max="5377" width="9.140625" style="5"/>
    <col min="5378" max="5378" width="11.5703125" style="5" customWidth="1"/>
    <col min="5379" max="5379" width="42.140625" style="5" customWidth="1"/>
    <col min="5380" max="5381" width="11" style="5" customWidth="1"/>
    <col min="5382" max="5382" width="10.5703125" style="5" customWidth="1"/>
    <col min="5383" max="5384" width="10.42578125" style="5" customWidth="1"/>
    <col min="5385" max="5633" width="9.140625" style="5"/>
    <col min="5634" max="5634" width="11.5703125" style="5" customWidth="1"/>
    <col min="5635" max="5635" width="42.140625" style="5" customWidth="1"/>
    <col min="5636" max="5637" width="11" style="5" customWidth="1"/>
    <col min="5638" max="5638" width="10.5703125" style="5" customWidth="1"/>
    <col min="5639" max="5640" width="10.42578125" style="5" customWidth="1"/>
    <col min="5641" max="5889" width="9.140625" style="5"/>
    <col min="5890" max="5890" width="11.5703125" style="5" customWidth="1"/>
    <col min="5891" max="5891" width="42.140625" style="5" customWidth="1"/>
    <col min="5892" max="5893" width="11" style="5" customWidth="1"/>
    <col min="5894" max="5894" width="10.5703125" style="5" customWidth="1"/>
    <col min="5895" max="5896" width="10.42578125" style="5" customWidth="1"/>
    <col min="5897" max="6145" width="9.140625" style="5"/>
    <col min="6146" max="6146" width="11.5703125" style="5" customWidth="1"/>
    <col min="6147" max="6147" width="42.140625" style="5" customWidth="1"/>
    <col min="6148" max="6149" width="11" style="5" customWidth="1"/>
    <col min="6150" max="6150" width="10.5703125" style="5" customWidth="1"/>
    <col min="6151" max="6152" width="10.42578125" style="5" customWidth="1"/>
    <col min="6153" max="6401" width="9.140625" style="5"/>
    <col min="6402" max="6402" width="11.5703125" style="5" customWidth="1"/>
    <col min="6403" max="6403" width="42.140625" style="5" customWidth="1"/>
    <col min="6404" max="6405" width="11" style="5" customWidth="1"/>
    <col min="6406" max="6406" width="10.5703125" style="5" customWidth="1"/>
    <col min="6407" max="6408" width="10.42578125" style="5" customWidth="1"/>
    <col min="6409" max="6657" width="9.140625" style="5"/>
    <col min="6658" max="6658" width="11.5703125" style="5" customWidth="1"/>
    <col min="6659" max="6659" width="42.140625" style="5" customWidth="1"/>
    <col min="6660" max="6661" width="11" style="5" customWidth="1"/>
    <col min="6662" max="6662" width="10.5703125" style="5" customWidth="1"/>
    <col min="6663" max="6664" width="10.42578125" style="5" customWidth="1"/>
    <col min="6665" max="6913" width="9.140625" style="5"/>
    <col min="6914" max="6914" width="11.5703125" style="5" customWidth="1"/>
    <col min="6915" max="6915" width="42.140625" style="5" customWidth="1"/>
    <col min="6916" max="6917" width="11" style="5" customWidth="1"/>
    <col min="6918" max="6918" width="10.5703125" style="5" customWidth="1"/>
    <col min="6919" max="6920" width="10.42578125" style="5" customWidth="1"/>
    <col min="6921" max="7169" width="9.140625" style="5"/>
    <col min="7170" max="7170" width="11.5703125" style="5" customWidth="1"/>
    <col min="7171" max="7171" width="42.140625" style="5" customWidth="1"/>
    <col min="7172" max="7173" width="11" style="5" customWidth="1"/>
    <col min="7174" max="7174" width="10.5703125" style="5" customWidth="1"/>
    <col min="7175" max="7176" width="10.42578125" style="5" customWidth="1"/>
    <col min="7177" max="7425" width="9.140625" style="5"/>
    <col min="7426" max="7426" width="11.5703125" style="5" customWidth="1"/>
    <col min="7427" max="7427" width="42.140625" style="5" customWidth="1"/>
    <col min="7428" max="7429" width="11" style="5" customWidth="1"/>
    <col min="7430" max="7430" width="10.5703125" style="5" customWidth="1"/>
    <col min="7431" max="7432" width="10.42578125" style="5" customWidth="1"/>
    <col min="7433" max="7681" width="9.140625" style="5"/>
    <col min="7682" max="7682" width="11.5703125" style="5" customWidth="1"/>
    <col min="7683" max="7683" width="42.140625" style="5" customWidth="1"/>
    <col min="7684" max="7685" width="11" style="5" customWidth="1"/>
    <col min="7686" max="7686" width="10.5703125" style="5" customWidth="1"/>
    <col min="7687" max="7688" width="10.42578125" style="5" customWidth="1"/>
    <col min="7689" max="7937" width="9.140625" style="5"/>
    <col min="7938" max="7938" width="11.5703125" style="5" customWidth="1"/>
    <col min="7939" max="7939" width="42.140625" style="5" customWidth="1"/>
    <col min="7940" max="7941" width="11" style="5" customWidth="1"/>
    <col min="7942" max="7942" width="10.5703125" style="5" customWidth="1"/>
    <col min="7943" max="7944" width="10.42578125" style="5" customWidth="1"/>
    <col min="7945" max="8193" width="9.140625" style="5"/>
    <col min="8194" max="8194" width="11.5703125" style="5" customWidth="1"/>
    <col min="8195" max="8195" width="42.140625" style="5" customWidth="1"/>
    <col min="8196" max="8197" width="11" style="5" customWidth="1"/>
    <col min="8198" max="8198" width="10.5703125" style="5" customWidth="1"/>
    <col min="8199" max="8200" width="10.42578125" style="5" customWidth="1"/>
    <col min="8201" max="8449" width="9.140625" style="5"/>
    <col min="8450" max="8450" width="11.5703125" style="5" customWidth="1"/>
    <col min="8451" max="8451" width="42.140625" style="5" customWidth="1"/>
    <col min="8452" max="8453" width="11" style="5" customWidth="1"/>
    <col min="8454" max="8454" width="10.5703125" style="5" customWidth="1"/>
    <col min="8455" max="8456" width="10.42578125" style="5" customWidth="1"/>
    <col min="8457" max="8705" width="9.140625" style="5"/>
    <col min="8706" max="8706" width="11.5703125" style="5" customWidth="1"/>
    <col min="8707" max="8707" width="42.140625" style="5" customWidth="1"/>
    <col min="8708" max="8709" width="11" style="5" customWidth="1"/>
    <col min="8710" max="8710" width="10.5703125" style="5" customWidth="1"/>
    <col min="8711" max="8712" width="10.42578125" style="5" customWidth="1"/>
    <col min="8713" max="8961" width="9.140625" style="5"/>
    <col min="8962" max="8962" width="11.5703125" style="5" customWidth="1"/>
    <col min="8963" max="8963" width="42.140625" style="5" customWidth="1"/>
    <col min="8964" max="8965" width="11" style="5" customWidth="1"/>
    <col min="8966" max="8966" width="10.5703125" style="5" customWidth="1"/>
    <col min="8967" max="8968" width="10.42578125" style="5" customWidth="1"/>
    <col min="8969" max="9217" width="9.140625" style="5"/>
    <col min="9218" max="9218" width="11.5703125" style="5" customWidth="1"/>
    <col min="9219" max="9219" width="42.140625" style="5" customWidth="1"/>
    <col min="9220" max="9221" width="11" style="5" customWidth="1"/>
    <col min="9222" max="9222" width="10.5703125" style="5" customWidth="1"/>
    <col min="9223" max="9224" width="10.42578125" style="5" customWidth="1"/>
    <col min="9225" max="9473" width="9.140625" style="5"/>
    <col min="9474" max="9474" width="11.5703125" style="5" customWidth="1"/>
    <col min="9475" max="9475" width="42.140625" style="5" customWidth="1"/>
    <col min="9476" max="9477" width="11" style="5" customWidth="1"/>
    <col min="9478" max="9478" width="10.5703125" style="5" customWidth="1"/>
    <col min="9479" max="9480" width="10.42578125" style="5" customWidth="1"/>
    <col min="9481" max="9729" width="9.140625" style="5"/>
    <col min="9730" max="9730" width="11.5703125" style="5" customWidth="1"/>
    <col min="9731" max="9731" width="42.140625" style="5" customWidth="1"/>
    <col min="9732" max="9733" width="11" style="5" customWidth="1"/>
    <col min="9734" max="9734" width="10.5703125" style="5" customWidth="1"/>
    <col min="9735" max="9736" width="10.42578125" style="5" customWidth="1"/>
    <col min="9737" max="9985" width="9.140625" style="5"/>
    <col min="9986" max="9986" width="11.5703125" style="5" customWidth="1"/>
    <col min="9987" max="9987" width="42.140625" style="5" customWidth="1"/>
    <col min="9988" max="9989" width="11" style="5" customWidth="1"/>
    <col min="9990" max="9990" width="10.5703125" style="5" customWidth="1"/>
    <col min="9991" max="9992" width="10.42578125" style="5" customWidth="1"/>
    <col min="9993" max="10241" width="9.140625" style="5"/>
    <col min="10242" max="10242" width="11.5703125" style="5" customWidth="1"/>
    <col min="10243" max="10243" width="42.140625" style="5" customWidth="1"/>
    <col min="10244" max="10245" width="11" style="5" customWidth="1"/>
    <col min="10246" max="10246" width="10.5703125" style="5" customWidth="1"/>
    <col min="10247" max="10248" width="10.42578125" style="5" customWidth="1"/>
    <col min="10249" max="10497" width="9.140625" style="5"/>
    <col min="10498" max="10498" width="11.5703125" style="5" customWidth="1"/>
    <col min="10499" max="10499" width="42.140625" style="5" customWidth="1"/>
    <col min="10500" max="10501" width="11" style="5" customWidth="1"/>
    <col min="10502" max="10502" width="10.5703125" style="5" customWidth="1"/>
    <col min="10503" max="10504" width="10.42578125" style="5" customWidth="1"/>
    <col min="10505" max="10753" width="9.140625" style="5"/>
    <col min="10754" max="10754" width="11.5703125" style="5" customWidth="1"/>
    <col min="10755" max="10755" width="42.140625" style="5" customWidth="1"/>
    <col min="10756" max="10757" width="11" style="5" customWidth="1"/>
    <col min="10758" max="10758" width="10.5703125" style="5" customWidth="1"/>
    <col min="10759" max="10760" width="10.42578125" style="5" customWidth="1"/>
    <col min="10761" max="11009" width="9.140625" style="5"/>
    <col min="11010" max="11010" width="11.5703125" style="5" customWidth="1"/>
    <col min="11011" max="11011" width="42.140625" style="5" customWidth="1"/>
    <col min="11012" max="11013" width="11" style="5" customWidth="1"/>
    <col min="11014" max="11014" width="10.5703125" style="5" customWidth="1"/>
    <col min="11015" max="11016" width="10.42578125" style="5" customWidth="1"/>
    <col min="11017" max="11265" width="9.140625" style="5"/>
    <col min="11266" max="11266" width="11.5703125" style="5" customWidth="1"/>
    <col min="11267" max="11267" width="42.140625" style="5" customWidth="1"/>
    <col min="11268" max="11269" width="11" style="5" customWidth="1"/>
    <col min="11270" max="11270" width="10.5703125" style="5" customWidth="1"/>
    <col min="11271" max="11272" width="10.42578125" style="5" customWidth="1"/>
    <col min="11273" max="11521" width="9.140625" style="5"/>
    <col min="11522" max="11522" width="11.5703125" style="5" customWidth="1"/>
    <col min="11523" max="11523" width="42.140625" style="5" customWidth="1"/>
    <col min="11524" max="11525" width="11" style="5" customWidth="1"/>
    <col min="11526" max="11526" width="10.5703125" style="5" customWidth="1"/>
    <col min="11527" max="11528" width="10.42578125" style="5" customWidth="1"/>
    <col min="11529" max="11777" width="9.140625" style="5"/>
    <col min="11778" max="11778" width="11.5703125" style="5" customWidth="1"/>
    <col min="11779" max="11779" width="42.140625" style="5" customWidth="1"/>
    <col min="11780" max="11781" width="11" style="5" customWidth="1"/>
    <col min="11782" max="11782" width="10.5703125" style="5" customWidth="1"/>
    <col min="11783" max="11784" width="10.42578125" style="5" customWidth="1"/>
    <col min="11785" max="12033" width="9.140625" style="5"/>
    <col min="12034" max="12034" width="11.5703125" style="5" customWidth="1"/>
    <col min="12035" max="12035" width="42.140625" style="5" customWidth="1"/>
    <col min="12036" max="12037" width="11" style="5" customWidth="1"/>
    <col min="12038" max="12038" width="10.5703125" style="5" customWidth="1"/>
    <col min="12039" max="12040" width="10.42578125" style="5" customWidth="1"/>
    <col min="12041" max="12289" width="9.140625" style="5"/>
    <col min="12290" max="12290" width="11.5703125" style="5" customWidth="1"/>
    <col min="12291" max="12291" width="42.140625" style="5" customWidth="1"/>
    <col min="12292" max="12293" width="11" style="5" customWidth="1"/>
    <col min="12294" max="12294" width="10.5703125" style="5" customWidth="1"/>
    <col min="12295" max="12296" width="10.42578125" style="5" customWidth="1"/>
    <col min="12297" max="12545" width="9.140625" style="5"/>
    <col min="12546" max="12546" width="11.5703125" style="5" customWidth="1"/>
    <col min="12547" max="12547" width="42.140625" style="5" customWidth="1"/>
    <col min="12548" max="12549" width="11" style="5" customWidth="1"/>
    <col min="12550" max="12550" width="10.5703125" style="5" customWidth="1"/>
    <col min="12551" max="12552" width="10.42578125" style="5" customWidth="1"/>
    <col min="12553" max="12801" width="9.140625" style="5"/>
    <col min="12802" max="12802" width="11.5703125" style="5" customWidth="1"/>
    <col min="12803" max="12803" width="42.140625" style="5" customWidth="1"/>
    <col min="12804" max="12805" width="11" style="5" customWidth="1"/>
    <col min="12806" max="12806" width="10.5703125" style="5" customWidth="1"/>
    <col min="12807" max="12808" width="10.42578125" style="5" customWidth="1"/>
    <col min="12809" max="13057" width="9.140625" style="5"/>
    <col min="13058" max="13058" width="11.5703125" style="5" customWidth="1"/>
    <col min="13059" max="13059" width="42.140625" style="5" customWidth="1"/>
    <col min="13060" max="13061" width="11" style="5" customWidth="1"/>
    <col min="13062" max="13062" width="10.5703125" style="5" customWidth="1"/>
    <col min="13063" max="13064" width="10.42578125" style="5" customWidth="1"/>
    <col min="13065" max="13313" width="9.140625" style="5"/>
    <col min="13314" max="13314" width="11.5703125" style="5" customWidth="1"/>
    <col min="13315" max="13315" width="42.140625" style="5" customWidth="1"/>
    <col min="13316" max="13317" width="11" style="5" customWidth="1"/>
    <col min="13318" max="13318" width="10.5703125" style="5" customWidth="1"/>
    <col min="13319" max="13320" width="10.42578125" style="5" customWidth="1"/>
    <col min="13321" max="13569" width="9.140625" style="5"/>
    <col min="13570" max="13570" width="11.5703125" style="5" customWidth="1"/>
    <col min="13571" max="13571" width="42.140625" style="5" customWidth="1"/>
    <col min="13572" max="13573" width="11" style="5" customWidth="1"/>
    <col min="13574" max="13574" width="10.5703125" style="5" customWidth="1"/>
    <col min="13575" max="13576" width="10.42578125" style="5" customWidth="1"/>
    <col min="13577" max="13825" width="9.140625" style="5"/>
    <col min="13826" max="13826" width="11.5703125" style="5" customWidth="1"/>
    <col min="13827" max="13827" width="42.140625" style="5" customWidth="1"/>
    <col min="13828" max="13829" width="11" style="5" customWidth="1"/>
    <col min="13830" max="13830" width="10.5703125" style="5" customWidth="1"/>
    <col min="13831" max="13832" width="10.42578125" style="5" customWidth="1"/>
    <col min="13833" max="14081" width="9.140625" style="5"/>
    <col min="14082" max="14082" width="11.5703125" style="5" customWidth="1"/>
    <col min="14083" max="14083" width="42.140625" style="5" customWidth="1"/>
    <col min="14084" max="14085" width="11" style="5" customWidth="1"/>
    <col min="14086" max="14086" width="10.5703125" style="5" customWidth="1"/>
    <col min="14087" max="14088" width="10.42578125" style="5" customWidth="1"/>
    <col min="14089" max="14337" width="9.140625" style="5"/>
    <col min="14338" max="14338" width="11.5703125" style="5" customWidth="1"/>
    <col min="14339" max="14339" width="42.140625" style="5" customWidth="1"/>
    <col min="14340" max="14341" width="11" style="5" customWidth="1"/>
    <col min="14342" max="14342" width="10.5703125" style="5" customWidth="1"/>
    <col min="14343" max="14344" width="10.42578125" style="5" customWidth="1"/>
    <col min="14345" max="14593" width="9.140625" style="5"/>
    <col min="14594" max="14594" width="11.5703125" style="5" customWidth="1"/>
    <col min="14595" max="14595" width="42.140625" style="5" customWidth="1"/>
    <col min="14596" max="14597" width="11" style="5" customWidth="1"/>
    <col min="14598" max="14598" width="10.5703125" style="5" customWidth="1"/>
    <col min="14599" max="14600" width="10.42578125" style="5" customWidth="1"/>
    <col min="14601" max="14849" width="9.140625" style="5"/>
    <col min="14850" max="14850" width="11.5703125" style="5" customWidth="1"/>
    <col min="14851" max="14851" width="42.140625" style="5" customWidth="1"/>
    <col min="14852" max="14853" width="11" style="5" customWidth="1"/>
    <col min="14854" max="14854" width="10.5703125" style="5" customWidth="1"/>
    <col min="14855" max="14856" width="10.42578125" style="5" customWidth="1"/>
    <col min="14857" max="15105" width="9.140625" style="5"/>
    <col min="15106" max="15106" width="11.5703125" style="5" customWidth="1"/>
    <col min="15107" max="15107" width="42.140625" style="5" customWidth="1"/>
    <col min="15108" max="15109" width="11" style="5" customWidth="1"/>
    <col min="15110" max="15110" width="10.5703125" style="5" customWidth="1"/>
    <col min="15111" max="15112" width="10.42578125" style="5" customWidth="1"/>
    <col min="15113" max="15361" width="9.140625" style="5"/>
    <col min="15362" max="15362" width="11.5703125" style="5" customWidth="1"/>
    <col min="15363" max="15363" width="42.140625" style="5" customWidth="1"/>
    <col min="15364" max="15365" width="11" style="5" customWidth="1"/>
    <col min="15366" max="15366" width="10.5703125" style="5" customWidth="1"/>
    <col min="15367" max="15368" width="10.42578125" style="5" customWidth="1"/>
    <col min="15369" max="15617" width="9.140625" style="5"/>
    <col min="15618" max="15618" width="11.5703125" style="5" customWidth="1"/>
    <col min="15619" max="15619" width="42.140625" style="5" customWidth="1"/>
    <col min="15620" max="15621" width="11" style="5" customWidth="1"/>
    <col min="15622" max="15622" width="10.5703125" style="5" customWidth="1"/>
    <col min="15623" max="15624" width="10.42578125" style="5" customWidth="1"/>
    <col min="15625" max="15873" width="9.140625" style="5"/>
    <col min="15874" max="15874" width="11.5703125" style="5" customWidth="1"/>
    <col min="15875" max="15875" width="42.140625" style="5" customWidth="1"/>
    <col min="15876" max="15877" width="11" style="5" customWidth="1"/>
    <col min="15878" max="15878" width="10.5703125" style="5" customWidth="1"/>
    <col min="15879" max="15880" width="10.42578125" style="5" customWidth="1"/>
    <col min="15881" max="16129" width="9.140625" style="5"/>
    <col min="16130" max="16130" width="11.5703125" style="5" customWidth="1"/>
    <col min="16131" max="16131" width="42.140625" style="5" customWidth="1"/>
    <col min="16132" max="16133" width="11" style="5" customWidth="1"/>
    <col min="16134" max="16134" width="10.5703125" style="5" customWidth="1"/>
    <col min="16135" max="16136" width="10.42578125" style="5" customWidth="1"/>
    <col min="16137" max="16384" width="9.140625" style="5"/>
  </cols>
  <sheetData>
    <row r="1" spans="1:10" ht="18.75" x14ac:dyDescent="0.3">
      <c r="A1" s="1"/>
      <c r="B1" s="2" t="s">
        <v>0</v>
      </c>
      <c r="C1" s="2"/>
      <c r="D1" s="2"/>
      <c r="E1" s="2"/>
      <c r="F1" s="3"/>
      <c r="G1" s="3"/>
      <c r="H1" s="4"/>
    </row>
    <row r="2" spans="1:10" ht="15.75" x14ac:dyDescent="0.25">
      <c r="A2" s="6" t="s">
        <v>1</v>
      </c>
      <c r="B2" s="6"/>
      <c r="C2" s="6"/>
      <c r="D2" s="6"/>
      <c r="E2" s="6"/>
      <c r="F2" s="6"/>
      <c r="G2" s="6"/>
      <c r="H2" s="7"/>
    </row>
    <row r="3" spans="1:10" ht="15.75" x14ac:dyDescent="0.25">
      <c r="A3" s="8" t="s">
        <v>155</v>
      </c>
      <c r="B3" s="6"/>
      <c r="C3" s="6"/>
      <c r="D3" s="6"/>
      <c r="E3" s="6"/>
      <c r="F3" s="6"/>
      <c r="G3" s="6"/>
      <c r="H3" s="7"/>
      <c r="I3" s="9"/>
    </row>
    <row r="4" spans="1:10" ht="15.75" x14ac:dyDescent="0.25">
      <c r="A4" s="10"/>
      <c r="B4" s="1"/>
      <c r="C4" s="1"/>
      <c r="D4" s="1"/>
      <c r="E4" s="11"/>
      <c r="F4" s="11"/>
      <c r="G4" s="1"/>
      <c r="H4" s="12"/>
      <c r="I4" s="9"/>
    </row>
    <row r="5" spans="1:10" x14ac:dyDescent="0.2">
      <c r="B5" s="14"/>
      <c r="C5" s="15"/>
      <c r="D5" s="15"/>
      <c r="E5" s="16"/>
      <c r="F5" s="16"/>
      <c r="G5" s="17"/>
      <c r="H5" s="18" t="s">
        <v>2</v>
      </c>
      <c r="I5" s="9"/>
    </row>
    <row r="6" spans="1:10" ht="39" customHeight="1" x14ac:dyDescent="0.2">
      <c r="A6" s="19" t="s">
        <v>3</v>
      </c>
      <c r="B6" s="20" t="s">
        <v>4</v>
      </c>
      <c r="C6" s="21" t="s">
        <v>142</v>
      </c>
      <c r="D6" s="22"/>
      <c r="E6" s="23" t="s">
        <v>156</v>
      </c>
      <c r="F6" s="24" t="s">
        <v>5</v>
      </c>
      <c r="G6" s="25" t="s">
        <v>6</v>
      </c>
      <c r="H6" s="26"/>
      <c r="I6" s="27"/>
      <c r="J6" s="27"/>
    </row>
    <row r="7" spans="1:10" ht="51.75" customHeight="1" x14ac:dyDescent="0.2">
      <c r="A7" s="28"/>
      <c r="B7" s="29"/>
      <c r="C7" s="30" t="s">
        <v>7</v>
      </c>
      <c r="D7" s="30" t="s">
        <v>8</v>
      </c>
      <c r="E7" s="31"/>
      <c r="F7" s="32"/>
      <c r="G7" s="33" t="s">
        <v>9</v>
      </c>
      <c r="H7" s="34" t="s">
        <v>157</v>
      </c>
    </row>
    <row r="8" spans="1:10" ht="17.25" customHeight="1" x14ac:dyDescent="0.2">
      <c r="A8" s="35">
        <v>1010200001</v>
      </c>
      <c r="B8" s="36" t="s">
        <v>10</v>
      </c>
      <c r="C8" s="37">
        <v>228980</v>
      </c>
      <c r="D8" s="37">
        <v>264369.59999999998</v>
      </c>
      <c r="E8" s="38">
        <v>264369.59999999998</v>
      </c>
      <c r="F8" s="38">
        <v>288181.7</v>
      </c>
      <c r="G8" s="39">
        <f>F8/D8</f>
        <v>1.0900712487366173</v>
      </c>
      <c r="H8" s="39">
        <f>F8/E8</f>
        <v>1.0900712487366173</v>
      </c>
    </row>
    <row r="9" spans="1:10" ht="93.6" hidden="1" customHeight="1" x14ac:dyDescent="0.2">
      <c r="A9" s="40">
        <v>1010201001</v>
      </c>
      <c r="B9" s="41" t="s">
        <v>11</v>
      </c>
      <c r="C9" s="42"/>
      <c r="D9" s="43"/>
      <c r="E9" s="44"/>
      <c r="F9" s="44"/>
      <c r="G9" s="45"/>
      <c r="H9" s="45"/>
    </row>
    <row r="10" spans="1:10" ht="36" hidden="1" customHeight="1" x14ac:dyDescent="0.2">
      <c r="A10" s="40">
        <v>1010202001</v>
      </c>
      <c r="B10" s="41" t="s">
        <v>12</v>
      </c>
      <c r="C10" s="46"/>
      <c r="D10" s="43"/>
      <c r="E10" s="44"/>
      <c r="F10" s="44"/>
      <c r="G10" s="45"/>
      <c r="H10" s="45"/>
    </row>
    <row r="11" spans="1:10" ht="85.15" hidden="1" customHeight="1" x14ac:dyDescent="0.2">
      <c r="A11" s="40">
        <v>1010203001</v>
      </c>
      <c r="B11" s="41" t="s">
        <v>13</v>
      </c>
      <c r="C11" s="46"/>
      <c r="D11" s="43"/>
      <c r="E11" s="44"/>
      <c r="F11" s="44"/>
      <c r="G11" s="45"/>
      <c r="H11" s="45"/>
    </row>
    <row r="12" spans="1:10" ht="52.9" hidden="1" customHeight="1" x14ac:dyDescent="0.2">
      <c r="A12" s="40">
        <v>1010204001</v>
      </c>
      <c r="B12" s="41" t="s">
        <v>14</v>
      </c>
      <c r="C12" s="46"/>
      <c r="D12" s="43"/>
      <c r="E12" s="44"/>
      <c r="F12" s="44"/>
      <c r="G12" s="45"/>
      <c r="H12" s="45"/>
    </row>
    <row r="13" spans="1:10" ht="88.15" hidden="1" customHeight="1" x14ac:dyDescent="0.2">
      <c r="A13" s="47">
        <v>1010208001</v>
      </c>
      <c r="B13" s="41" t="s">
        <v>15</v>
      </c>
      <c r="C13" s="46"/>
      <c r="D13" s="43"/>
      <c r="E13" s="44"/>
      <c r="F13" s="44"/>
      <c r="G13" s="45"/>
      <c r="H13" s="45"/>
    </row>
    <row r="14" spans="1:10" ht="24" x14ac:dyDescent="0.2">
      <c r="A14" s="35">
        <v>1030000000</v>
      </c>
      <c r="B14" s="48" t="s">
        <v>16</v>
      </c>
      <c r="C14" s="49">
        <f>C15+C16+C17+C18</f>
        <v>31848</v>
      </c>
      <c r="D14" s="49">
        <f>D15+D16+D17+D18</f>
        <v>37282</v>
      </c>
      <c r="E14" s="50">
        <f>E15+E16+E17+E18</f>
        <v>37282</v>
      </c>
      <c r="F14" s="50">
        <f>F15+F16+F17+F18</f>
        <v>37147.199999999997</v>
      </c>
      <c r="G14" s="39">
        <f>F14/D14</f>
        <v>0.99638431414623674</v>
      </c>
      <c r="H14" s="39">
        <f t="shared" ref="H14:H82" si="0">F14/E14</f>
        <v>0.99638431414623674</v>
      </c>
    </row>
    <row r="15" spans="1:10" ht="36" customHeight="1" x14ac:dyDescent="0.2">
      <c r="A15" s="40">
        <v>10302000001</v>
      </c>
      <c r="B15" s="41" t="s">
        <v>133</v>
      </c>
      <c r="C15" s="46">
        <v>31848</v>
      </c>
      <c r="D15" s="43">
        <v>37282</v>
      </c>
      <c r="E15" s="44">
        <v>37282</v>
      </c>
      <c r="F15" s="44">
        <v>37147.199999999997</v>
      </c>
      <c r="G15" s="45">
        <f>F15/D15</f>
        <v>0.99638431414623674</v>
      </c>
      <c r="H15" s="45">
        <f>F15/E15</f>
        <v>0.99638431414623674</v>
      </c>
    </row>
    <row r="16" spans="1:10" ht="48" hidden="1" customHeight="1" x14ac:dyDescent="0.2">
      <c r="A16" s="40">
        <v>1030224001</v>
      </c>
      <c r="B16" s="41" t="s">
        <v>17</v>
      </c>
      <c r="C16" s="46"/>
      <c r="D16" s="43"/>
      <c r="E16" s="44"/>
      <c r="F16" s="44"/>
      <c r="G16" s="45"/>
      <c r="H16" s="45"/>
    </row>
    <row r="17" spans="1:8" ht="38.450000000000003" hidden="1" customHeight="1" x14ac:dyDescent="0.2">
      <c r="A17" s="40">
        <v>1030225001</v>
      </c>
      <c r="B17" s="41" t="s">
        <v>18</v>
      </c>
      <c r="C17" s="46"/>
      <c r="D17" s="43"/>
      <c r="E17" s="44"/>
      <c r="F17" s="44"/>
      <c r="G17" s="45"/>
      <c r="H17" s="45"/>
    </row>
    <row r="18" spans="1:8" ht="37.15" hidden="1" customHeight="1" x14ac:dyDescent="0.2">
      <c r="A18" s="40">
        <v>1030226001</v>
      </c>
      <c r="B18" s="41" t="s">
        <v>19</v>
      </c>
      <c r="C18" s="46"/>
      <c r="D18" s="43"/>
      <c r="E18" s="44"/>
      <c r="F18" s="44"/>
      <c r="G18" s="45"/>
      <c r="H18" s="45"/>
    </row>
    <row r="19" spans="1:8" x14ac:dyDescent="0.2">
      <c r="A19" s="35">
        <v>1050000000</v>
      </c>
      <c r="B19" s="48" t="s">
        <v>20</v>
      </c>
      <c r="C19" s="37">
        <f>C22+C24+C25+C20+C21</f>
        <v>11491</v>
      </c>
      <c r="D19" s="37">
        <f>D22+D24+D25+D20+D21+D23</f>
        <v>21648</v>
      </c>
      <c r="E19" s="38">
        <f>E22+E24+E25+E20+E21</f>
        <v>21644</v>
      </c>
      <c r="F19" s="38">
        <f>F22+F24+F25+F20+F21+F23</f>
        <v>21760.440000000002</v>
      </c>
      <c r="G19" s="39">
        <f t="shared" ref="G19:G84" si="1">F19/D19</f>
        <v>1.0051940133037696</v>
      </c>
      <c r="H19" s="39">
        <f t="shared" si="0"/>
        <v>1.0053797819257071</v>
      </c>
    </row>
    <row r="20" spans="1:8" ht="36" x14ac:dyDescent="0.2">
      <c r="A20" s="40">
        <v>1050101001</v>
      </c>
      <c r="B20" s="41" t="s">
        <v>21</v>
      </c>
      <c r="C20" s="43">
        <v>8556</v>
      </c>
      <c r="D20" s="43">
        <v>17100</v>
      </c>
      <c r="E20" s="44">
        <v>17100</v>
      </c>
      <c r="F20" s="44">
        <v>17227.165000000001</v>
      </c>
      <c r="G20" s="45">
        <f t="shared" si="1"/>
        <v>1.0074365497076023</v>
      </c>
      <c r="H20" s="45">
        <f t="shared" si="0"/>
        <v>1.0074365497076023</v>
      </c>
    </row>
    <row r="21" spans="1:8" ht="36" hidden="1" x14ac:dyDescent="0.2">
      <c r="A21" s="40">
        <v>1050102001</v>
      </c>
      <c r="B21" s="41" t="s">
        <v>22</v>
      </c>
      <c r="C21" s="51"/>
      <c r="D21" s="51"/>
      <c r="E21" s="52"/>
      <c r="F21" s="52"/>
      <c r="G21" s="45" t="e">
        <f t="shared" si="1"/>
        <v>#DIV/0!</v>
      </c>
      <c r="H21" s="45" t="e">
        <f t="shared" si="0"/>
        <v>#DIV/0!</v>
      </c>
    </row>
    <row r="22" spans="1:8" ht="15" hidden="1" customHeight="1" x14ac:dyDescent="0.2">
      <c r="A22" s="40">
        <v>1050201002</v>
      </c>
      <c r="B22" s="41" t="s">
        <v>23</v>
      </c>
      <c r="C22" s="53"/>
      <c r="D22" s="51"/>
      <c r="E22" s="52"/>
      <c r="F22" s="52"/>
      <c r="G22" s="45" t="e">
        <f t="shared" si="1"/>
        <v>#DIV/0!</v>
      </c>
      <c r="H22" s="45" t="e">
        <f t="shared" si="0"/>
        <v>#DIV/0!</v>
      </c>
    </row>
    <row r="23" spans="1:8" ht="26.25" customHeight="1" x14ac:dyDescent="0.2">
      <c r="A23" s="40">
        <v>1050200002</v>
      </c>
      <c r="B23" s="41" t="s">
        <v>136</v>
      </c>
      <c r="C23" s="53">
        <v>0</v>
      </c>
      <c r="D23" s="43">
        <v>4</v>
      </c>
      <c r="E23" s="44">
        <v>4</v>
      </c>
      <c r="F23" s="44">
        <v>4.2670000000000003</v>
      </c>
      <c r="G23" s="45">
        <f t="shared" si="1"/>
        <v>1.0667500000000001</v>
      </c>
      <c r="H23" s="45">
        <f t="shared" si="0"/>
        <v>1.0667500000000001</v>
      </c>
    </row>
    <row r="24" spans="1:8" ht="15" customHeight="1" x14ac:dyDescent="0.2">
      <c r="A24" s="40">
        <v>1050300001</v>
      </c>
      <c r="B24" s="41" t="s">
        <v>24</v>
      </c>
      <c r="C24" s="53">
        <v>1400</v>
      </c>
      <c r="D24" s="51">
        <v>2641</v>
      </c>
      <c r="E24" s="52">
        <v>2641</v>
      </c>
      <c r="F24" s="52">
        <v>2648.9839999999999</v>
      </c>
      <c r="G24" s="45">
        <f t="shared" si="1"/>
        <v>1.0030230973116243</v>
      </c>
      <c r="H24" s="45">
        <f t="shared" si="0"/>
        <v>1.0030230973116243</v>
      </c>
    </row>
    <row r="25" spans="1:8" ht="24" customHeight="1" x14ac:dyDescent="0.2">
      <c r="A25" s="40">
        <v>1050406002</v>
      </c>
      <c r="B25" s="41" t="s">
        <v>25</v>
      </c>
      <c r="C25" s="46">
        <v>1535</v>
      </c>
      <c r="D25" s="43">
        <v>1903</v>
      </c>
      <c r="E25" s="44">
        <v>1903</v>
      </c>
      <c r="F25" s="44">
        <v>1880.0239999999999</v>
      </c>
      <c r="G25" s="45">
        <f>F25/D25</f>
        <v>0.98792643194955332</v>
      </c>
      <c r="H25" s="45">
        <f t="shared" si="0"/>
        <v>0.98792643194955332</v>
      </c>
    </row>
    <row r="26" spans="1:8" ht="24" customHeight="1" x14ac:dyDescent="0.2">
      <c r="A26" s="35">
        <v>1060000000</v>
      </c>
      <c r="B26" s="48" t="s">
        <v>131</v>
      </c>
      <c r="C26" s="37">
        <f>C27+C28+C29</f>
        <v>20430</v>
      </c>
      <c r="D26" s="37">
        <f>D27+D28+D29</f>
        <v>20430</v>
      </c>
      <c r="E26" s="38">
        <f>E27+E28+E29</f>
        <v>20430</v>
      </c>
      <c r="F26" s="38">
        <f>F27+F28+F29</f>
        <v>20548.936000000002</v>
      </c>
      <c r="G26" s="39">
        <f t="shared" si="1"/>
        <v>1.0058216348507099</v>
      </c>
      <c r="H26" s="39">
        <f t="shared" si="0"/>
        <v>1.0058216348507099</v>
      </c>
    </row>
    <row r="27" spans="1:8" ht="42.6" customHeight="1" x14ac:dyDescent="0.2">
      <c r="A27" s="40">
        <v>1060102014</v>
      </c>
      <c r="B27" s="41" t="s">
        <v>27</v>
      </c>
      <c r="C27" s="46">
        <v>3960</v>
      </c>
      <c r="D27" s="43">
        <v>3960</v>
      </c>
      <c r="E27" s="44">
        <v>3960</v>
      </c>
      <c r="F27" s="44">
        <v>4270.424</v>
      </c>
      <c r="G27" s="45">
        <f t="shared" si="1"/>
        <v>1.078389898989899</v>
      </c>
      <c r="H27" s="45">
        <f t="shared" si="0"/>
        <v>1.078389898989899</v>
      </c>
    </row>
    <row r="28" spans="1:8" ht="37.15" customHeight="1" x14ac:dyDescent="0.2">
      <c r="A28" s="40">
        <v>1060603214</v>
      </c>
      <c r="B28" s="41" t="s">
        <v>28</v>
      </c>
      <c r="C28" s="46">
        <v>8870</v>
      </c>
      <c r="D28" s="43">
        <v>8870</v>
      </c>
      <c r="E28" s="44">
        <v>8870</v>
      </c>
      <c r="F28" s="44">
        <v>8916.4159999999993</v>
      </c>
      <c r="G28" s="45">
        <f t="shared" si="1"/>
        <v>1.0052329199549042</v>
      </c>
      <c r="H28" s="45">
        <f t="shared" si="0"/>
        <v>1.0052329199549042</v>
      </c>
    </row>
    <row r="29" spans="1:8" ht="39" customHeight="1" x14ac:dyDescent="0.2">
      <c r="A29" s="40">
        <v>1060604214</v>
      </c>
      <c r="B29" s="41" t="s">
        <v>29</v>
      </c>
      <c r="C29" s="46">
        <v>7600</v>
      </c>
      <c r="D29" s="43">
        <v>7600</v>
      </c>
      <c r="E29" s="44">
        <v>7600</v>
      </c>
      <c r="F29" s="44">
        <v>7362.0959999999995</v>
      </c>
      <c r="G29" s="45">
        <f t="shared" si="1"/>
        <v>0.96869684210526308</v>
      </c>
      <c r="H29" s="45">
        <f t="shared" si="0"/>
        <v>0.96869684210526308</v>
      </c>
    </row>
    <row r="30" spans="1:8" ht="36.75" customHeight="1" x14ac:dyDescent="0.2">
      <c r="A30" s="35">
        <v>1070000005</v>
      </c>
      <c r="B30" s="48" t="s">
        <v>26</v>
      </c>
      <c r="C30" s="37">
        <v>180</v>
      </c>
      <c r="D30" s="37">
        <v>12700</v>
      </c>
      <c r="E30" s="38">
        <v>12700</v>
      </c>
      <c r="F30" s="38">
        <v>13005.326999999999</v>
      </c>
      <c r="G30" s="39">
        <f t="shared" si="1"/>
        <v>1.024041496062992</v>
      </c>
      <c r="H30" s="39">
        <f t="shared" si="0"/>
        <v>1.024041496062992</v>
      </c>
    </row>
    <row r="31" spans="1:8" ht="22.9" hidden="1" customHeight="1" x14ac:dyDescent="0.2">
      <c r="A31" s="40">
        <v>1070102001</v>
      </c>
      <c r="B31" s="41" t="s">
        <v>30</v>
      </c>
      <c r="C31" s="53"/>
      <c r="D31" s="43"/>
      <c r="E31" s="44"/>
      <c r="F31" s="44"/>
      <c r="G31" s="39" t="e">
        <f t="shared" si="1"/>
        <v>#DIV/0!</v>
      </c>
      <c r="H31" s="45" t="e">
        <f t="shared" si="0"/>
        <v>#DIV/0!</v>
      </c>
    </row>
    <row r="32" spans="1:8" x14ac:dyDescent="0.2">
      <c r="A32" s="35">
        <v>1080000000</v>
      </c>
      <c r="B32" s="48" t="s">
        <v>31</v>
      </c>
      <c r="C32" s="37">
        <f>C33</f>
        <v>0</v>
      </c>
      <c r="D32" s="37">
        <v>310</v>
      </c>
      <c r="E32" s="38">
        <v>310</v>
      </c>
      <c r="F32" s="38">
        <v>402.48700000000002</v>
      </c>
      <c r="G32" s="39">
        <f t="shared" si="1"/>
        <v>1.2983451612903227</v>
      </c>
      <c r="H32" s="39">
        <f t="shared" si="0"/>
        <v>1.2983451612903227</v>
      </c>
    </row>
    <row r="33" spans="1:8" ht="52.9" hidden="1" customHeight="1" x14ac:dyDescent="0.2">
      <c r="A33" s="40">
        <v>1080301001</v>
      </c>
      <c r="B33" s="41" t="s">
        <v>32</v>
      </c>
      <c r="C33" s="53"/>
      <c r="D33" s="43"/>
      <c r="E33" s="44"/>
      <c r="F33" s="44">
        <v>0</v>
      </c>
      <c r="G33" s="45"/>
      <c r="H33" s="45"/>
    </row>
    <row r="34" spans="1:8" ht="40.5" hidden="1" customHeight="1" x14ac:dyDescent="0.2">
      <c r="A34" s="35">
        <v>109000000</v>
      </c>
      <c r="B34" s="48" t="s">
        <v>137</v>
      </c>
      <c r="C34" s="37">
        <v>0</v>
      </c>
      <c r="D34" s="54">
        <v>0</v>
      </c>
      <c r="E34" s="55">
        <v>0</v>
      </c>
      <c r="F34" s="55">
        <v>0</v>
      </c>
      <c r="G34" s="39"/>
      <c r="H34" s="39"/>
    </row>
    <row r="35" spans="1:8" ht="48" customHeight="1" x14ac:dyDescent="0.2">
      <c r="A35" s="35">
        <v>1110000000</v>
      </c>
      <c r="B35" s="48" t="s">
        <v>33</v>
      </c>
      <c r="C35" s="37">
        <f>C37+C38+C39+C40+C42+C36+C41+C43+C44+C45</f>
        <v>19641</v>
      </c>
      <c r="D35" s="37">
        <f>D37+D38+D39+D40+D42+D36+D41+D43+D44+D45</f>
        <v>20838</v>
      </c>
      <c r="E35" s="38">
        <f>E37+E38+E39+E40+E42+E36+E41+E43+E44+E45</f>
        <v>20838</v>
      </c>
      <c r="F35" s="38">
        <f>F37+F38+F39+F40+F42+F36+F41+F43+F44+F45</f>
        <v>22359.1</v>
      </c>
      <c r="G35" s="39">
        <f t="shared" si="1"/>
        <v>1.0729964487954697</v>
      </c>
      <c r="H35" s="39">
        <f t="shared" si="0"/>
        <v>1.0729964487954697</v>
      </c>
    </row>
    <row r="36" spans="1:8" ht="36" hidden="1" x14ac:dyDescent="0.2">
      <c r="A36" s="40">
        <v>1110305005</v>
      </c>
      <c r="B36" s="41" t="s">
        <v>34</v>
      </c>
      <c r="C36" s="49"/>
      <c r="D36" s="46"/>
      <c r="E36" s="42"/>
      <c r="F36" s="42"/>
      <c r="G36" s="39" t="e">
        <f t="shared" si="1"/>
        <v>#DIV/0!</v>
      </c>
      <c r="H36" s="39" t="e">
        <f t="shared" si="0"/>
        <v>#DIV/0!</v>
      </c>
    </row>
    <row r="37" spans="1:8" ht="75" customHeight="1" x14ac:dyDescent="0.2">
      <c r="A37" s="40">
        <v>1110501214</v>
      </c>
      <c r="B37" s="41" t="s">
        <v>35</v>
      </c>
      <c r="C37" s="43">
        <v>14500</v>
      </c>
      <c r="D37" s="43">
        <v>14000</v>
      </c>
      <c r="E37" s="44">
        <v>14000</v>
      </c>
      <c r="F37" s="44">
        <v>14641.795</v>
      </c>
      <c r="G37" s="45">
        <f t="shared" si="1"/>
        <v>1.0458425</v>
      </c>
      <c r="H37" s="45">
        <f t="shared" si="0"/>
        <v>1.0458425</v>
      </c>
    </row>
    <row r="38" spans="1:8" ht="73.150000000000006" customHeight="1" x14ac:dyDescent="0.2">
      <c r="A38" s="40">
        <v>1110502414</v>
      </c>
      <c r="B38" s="41" t="s">
        <v>36</v>
      </c>
      <c r="C38" s="43">
        <v>3000</v>
      </c>
      <c r="D38" s="43">
        <v>3800</v>
      </c>
      <c r="E38" s="44">
        <v>3800</v>
      </c>
      <c r="F38" s="44">
        <v>4201.9229999999998</v>
      </c>
      <c r="G38" s="45">
        <f t="shared" si="1"/>
        <v>1.1057692105263157</v>
      </c>
      <c r="H38" s="45">
        <f t="shared" si="0"/>
        <v>1.1057692105263157</v>
      </c>
    </row>
    <row r="39" spans="1:8" ht="76.5" hidden="1" customHeight="1" x14ac:dyDescent="0.2">
      <c r="A39" s="40">
        <v>1110503505</v>
      </c>
      <c r="B39" s="41" t="s">
        <v>37</v>
      </c>
      <c r="C39" s="43"/>
      <c r="D39" s="43"/>
      <c r="E39" s="44"/>
      <c r="F39" s="44"/>
      <c r="G39" s="45" t="e">
        <f t="shared" si="1"/>
        <v>#DIV/0!</v>
      </c>
      <c r="H39" s="45" t="e">
        <f t="shared" si="0"/>
        <v>#DIV/0!</v>
      </c>
    </row>
    <row r="40" spans="1:8" ht="73.5" hidden="1" customHeight="1" x14ac:dyDescent="0.2">
      <c r="A40" s="40">
        <v>1110503414</v>
      </c>
      <c r="B40" s="41" t="s">
        <v>38</v>
      </c>
      <c r="C40" s="43">
        <v>0</v>
      </c>
      <c r="D40" s="43">
        <v>0</v>
      </c>
      <c r="E40" s="44">
        <v>0</v>
      </c>
      <c r="F40" s="44">
        <v>0</v>
      </c>
      <c r="G40" s="45">
        <v>0</v>
      </c>
      <c r="H40" s="45">
        <v>0</v>
      </c>
    </row>
    <row r="41" spans="1:8" ht="36" customHeight="1" x14ac:dyDescent="0.2">
      <c r="A41" s="40">
        <v>1110507414</v>
      </c>
      <c r="B41" s="41" t="s">
        <v>39</v>
      </c>
      <c r="C41" s="43">
        <v>874</v>
      </c>
      <c r="D41" s="43">
        <v>800</v>
      </c>
      <c r="E41" s="44">
        <v>800</v>
      </c>
      <c r="F41" s="44">
        <v>1132.6079999999999</v>
      </c>
      <c r="G41" s="45">
        <f t="shared" si="1"/>
        <v>1.4157599999999999</v>
      </c>
      <c r="H41" s="45">
        <f t="shared" si="0"/>
        <v>1.4157599999999999</v>
      </c>
    </row>
    <row r="42" spans="1:8" ht="96.6" customHeight="1" x14ac:dyDescent="0.2">
      <c r="A42" s="40">
        <v>1110531214</v>
      </c>
      <c r="B42" s="41" t="s">
        <v>40</v>
      </c>
      <c r="C42" s="43">
        <v>3</v>
      </c>
      <c r="D42" s="43">
        <v>42</v>
      </c>
      <c r="E42" s="44">
        <v>42</v>
      </c>
      <c r="F42" s="44">
        <v>42.746000000000002</v>
      </c>
      <c r="G42" s="45">
        <f t="shared" si="1"/>
        <v>1.0177619047619049</v>
      </c>
      <c r="H42" s="45">
        <f t="shared" si="0"/>
        <v>1.0177619047619049</v>
      </c>
    </row>
    <row r="43" spans="1:8" ht="47.45" customHeight="1" x14ac:dyDescent="0.2">
      <c r="A43" s="40">
        <v>1110701414</v>
      </c>
      <c r="B43" s="41" t="s">
        <v>41</v>
      </c>
      <c r="C43" s="43">
        <v>50</v>
      </c>
      <c r="D43" s="43">
        <v>83</v>
      </c>
      <c r="E43" s="44">
        <v>83</v>
      </c>
      <c r="F43" s="44">
        <v>83.3</v>
      </c>
      <c r="G43" s="45">
        <f t="shared" si="1"/>
        <v>1.0036144578313253</v>
      </c>
      <c r="H43" s="45">
        <f t="shared" si="0"/>
        <v>1.0036144578313253</v>
      </c>
    </row>
    <row r="44" spans="1:8" ht="71.45" customHeight="1" x14ac:dyDescent="0.2">
      <c r="A44" s="40">
        <v>1110904414</v>
      </c>
      <c r="B44" s="41" t="s">
        <v>42</v>
      </c>
      <c r="C44" s="43">
        <v>1200</v>
      </c>
      <c r="D44" s="43">
        <v>2100</v>
      </c>
      <c r="E44" s="44">
        <v>2100</v>
      </c>
      <c r="F44" s="44">
        <v>2242.8319999999999</v>
      </c>
      <c r="G44" s="45">
        <f t="shared" si="1"/>
        <v>1.0680152380952381</v>
      </c>
      <c r="H44" s="45">
        <f t="shared" si="0"/>
        <v>1.0680152380952381</v>
      </c>
    </row>
    <row r="45" spans="1:8" ht="97.9" customHeight="1" x14ac:dyDescent="0.2">
      <c r="A45" s="40">
        <v>1110908014</v>
      </c>
      <c r="B45" s="41" t="s">
        <v>43</v>
      </c>
      <c r="C45" s="43">
        <v>14</v>
      </c>
      <c r="D45" s="43">
        <v>13</v>
      </c>
      <c r="E45" s="44">
        <v>13</v>
      </c>
      <c r="F45" s="44">
        <v>13.896000000000001</v>
      </c>
      <c r="G45" s="45">
        <f t="shared" si="1"/>
        <v>1.0689230769230771</v>
      </c>
      <c r="H45" s="45">
        <f t="shared" si="0"/>
        <v>1.0689230769230771</v>
      </c>
    </row>
    <row r="46" spans="1:8" ht="25.5" customHeight="1" x14ac:dyDescent="0.2">
      <c r="A46" s="35">
        <v>1120000000</v>
      </c>
      <c r="B46" s="48" t="s">
        <v>44</v>
      </c>
      <c r="C46" s="37">
        <f>C47+C48+C49+C50+C51</f>
        <v>1390</v>
      </c>
      <c r="D46" s="37">
        <f>D47+D48+D49+D50+D51</f>
        <v>900.7</v>
      </c>
      <c r="E46" s="38">
        <f>E47+E48+E49+E50+E51</f>
        <v>900.7</v>
      </c>
      <c r="F46" s="38">
        <f>F47+F48+F49+F50+F51</f>
        <v>906</v>
      </c>
      <c r="G46" s="39">
        <f t="shared" si="1"/>
        <v>1.005884312201621</v>
      </c>
      <c r="H46" s="39">
        <f t="shared" si="0"/>
        <v>1.005884312201621</v>
      </c>
    </row>
    <row r="47" spans="1:8" ht="25.9" customHeight="1" x14ac:dyDescent="0.2">
      <c r="A47" s="40">
        <v>1120100001</v>
      </c>
      <c r="B47" s="41" t="s">
        <v>134</v>
      </c>
      <c r="C47" s="43">
        <v>1390</v>
      </c>
      <c r="D47" s="43">
        <v>900.7</v>
      </c>
      <c r="E47" s="44">
        <v>900.7</v>
      </c>
      <c r="F47" s="44">
        <v>906</v>
      </c>
      <c r="G47" s="45">
        <f t="shared" si="1"/>
        <v>1.005884312201621</v>
      </c>
      <c r="H47" s="45">
        <f t="shared" si="0"/>
        <v>1.005884312201621</v>
      </c>
    </row>
    <row r="48" spans="1:8" ht="24.75" hidden="1" customHeight="1" x14ac:dyDescent="0.2">
      <c r="A48" s="40">
        <v>1120102001</v>
      </c>
      <c r="B48" s="41" t="s">
        <v>45</v>
      </c>
      <c r="C48" s="43">
        <v>0</v>
      </c>
      <c r="D48" s="43">
        <v>0</v>
      </c>
      <c r="E48" s="44">
        <v>0</v>
      </c>
      <c r="F48" s="44"/>
      <c r="G48" s="45" t="e">
        <f t="shared" si="1"/>
        <v>#DIV/0!</v>
      </c>
      <c r="H48" s="45" t="e">
        <f t="shared" si="0"/>
        <v>#DIV/0!</v>
      </c>
    </row>
    <row r="49" spans="1:8" ht="24.75" hidden="1" customHeight="1" x14ac:dyDescent="0.2">
      <c r="A49" s="40">
        <v>1120103001</v>
      </c>
      <c r="B49" s="41" t="s">
        <v>46</v>
      </c>
      <c r="C49" s="43"/>
      <c r="D49" s="43"/>
      <c r="E49" s="44"/>
      <c r="F49" s="44"/>
      <c r="G49" s="45"/>
      <c r="H49" s="45" t="e">
        <f t="shared" si="0"/>
        <v>#DIV/0!</v>
      </c>
    </row>
    <row r="50" spans="1:8" ht="24.75" hidden="1" customHeight="1" x14ac:dyDescent="0.2">
      <c r="A50" s="40">
        <v>1120104001</v>
      </c>
      <c r="B50" s="41" t="s">
        <v>47</v>
      </c>
      <c r="C50" s="43"/>
      <c r="D50" s="43"/>
      <c r="E50" s="44"/>
      <c r="F50" s="44"/>
      <c r="G50" s="39"/>
      <c r="H50" s="45" t="e">
        <f t="shared" si="0"/>
        <v>#DIV/0!</v>
      </c>
    </row>
    <row r="51" spans="1:8" ht="39" hidden="1" customHeight="1" x14ac:dyDescent="0.2">
      <c r="A51" s="40">
        <v>1120107001</v>
      </c>
      <c r="B51" s="41" t="s">
        <v>48</v>
      </c>
      <c r="C51" s="43"/>
      <c r="D51" s="43"/>
      <c r="E51" s="44"/>
      <c r="F51" s="44"/>
      <c r="G51" s="45"/>
      <c r="H51" s="45" t="e">
        <f t="shared" si="0"/>
        <v>#DIV/0!</v>
      </c>
    </row>
    <row r="52" spans="1:8" ht="25.9" customHeight="1" x14ac:dyDescent="0.2">
      <c r="A52" s="35">
        <v>1130000000</v>
      </c>
      <c r="B52" s="48" t="s">
        <v>49</v>
      </c>
      <c r="C52" s="37">
        <f>C53+C54+C55</f>
        <v>400</v>
      </c>
      <c r="D52" s="37">
        <f>D53+D55+D54</f>
        <v>262</v>
      </c>
      <c r="E52" s="38">
        <f>E53+E55+E54</f>
        <v>262</v>
      </c>
      <c r="F52" s="56">
        <f>F53+F55+F54</f>
        <v>266.05500000000001</v>
      </c>
      <c r="G52" s="39">
        <f t="shared" si="1"/>
        <v>1.0154770992366413</v>
      </c>
      <c r="H52" s="39">
        <f t="shared" si="0"/>
        <v>1.0154770992366413</v>
      </c>
    </row>
    <row r="53" spans="1:8" ht="36" hidden="1" customHeight="1" x14ac:dyDescent="0.2">
      <c r="A53" s="40">
        <v>1130199505</v>
      </c>
      <c r="B53" s="41" t="s">
        <v>50</v>
      </c>
      <c r="C53" s="42">
        <v>0</v>
      </c>
      <c r="D53" s="57">
        <v>0</v>
      </c>
      <c r="E53" s="58">
        <v>0</v>
      </c>
      <c r="F53" s="44">
        <v>0</v>
      </c>
      <c r="G53" s="39" t="e">
        <f t="shared" si="1"/>
        <v>#DIV/0!</v>
      </c>
      <c r="H53" s="39" t="e">
        <f t="shared" si="0"/>
        <v>#DIV/0!</v>
      </c>
    </row>
    <row r="54" spans="1:8" ht="36" customHeight="1" x14ac:dyDescent="0.2">
      <c r="A54" s="40">
        <v>1130206414</v>
      </c>
      <c r="B54" s="41" t="s">
        <v>51</v>
      </c>
      <c r="C54" s="43">
        <v>340</v>
      </c>
      <c r="D54" s="43">
        <v>208</v>
      </c>
      <c r="E54" s="44">
        <v>208</v>
      </c>
      <c r="F54" s="44">
        <v>211.28200000000001</v>
      </c>
      <c r="G54" s="45">
        <f t="shared" si="1"/>
        <v>1.0157788461538462</v>
      </c>
      <c r="H54" s="45">
        <f t="shared" si="0"/>
        <v>1.0157788461538462</v>
      </c>
    </row>
    <row r="55" spans="1:8" ht="30" customHeight="1" x14ac:dyDescent="0.2">
      <c r="A55" s="40">
        <v>1130299414</v>
      </c>
      <c r="B55" s="41" t="s">
        <v>52</v>
      </c>
      <c r="C55" s="43">
        <v>60</v>
      </c>
      <c r="D55" s="43">
        <v>54</v>
      </c>
      <c r="E55" s="44">
        <v>54</v>
      </c>
      <c r="F55" s="44">
        <v>54.773000000000003</v>
      </c>
      <c r="G55" s="45">
        <f t="shared" si="1"/>
        <v>1.0143148148148149</v>
      </c>
      <c r="H55" s="45">
        <f t="shared" si="0"/>
        <v>1.0143148148148149</v>
      </c>
    </row>
    <row r="56" spans="1:8" ht="27" customHeight="1" x14ac:dyDescent="0.2">
      <c r="A56" s="35">
        <v>1140000000</v>
      </c>
      <c r="B56" s="48" t="s">
        <v>53</v>
      </c>
      <c r="C56" s="37">
        <f>C57+C58+C59</f>
        <v>12350</v>
      </c>
      <c r="D56" s="37">
        <f>D57+D58+D59</f>
        <v>19000</v>
      </c>
      <c r="E56" s="38">
        <f>E57+E58+E59</f>
        <v>19000</v>
      </c>
      <c r="F56" s="38">
        <f>F57+F58+F59</f>
        <v>20090.495999999999</v>
      </c>
      <c r="G56" s="39">
        <f t="shared" si="1"/>
        <v>1.0573945263157893</v>
      </c>
      <c r="H56" s="39">
        <f t="shared" si="0"/>
        <v>1.0573945263157893</v>
      </c>
    </row>
    <row r="57" spans="1:8" ht="88.15" customHeight="1" x14ac:dyDescent="0.2">
      <c r="A57" s="40">
        <v>1140204314</v>
      </c>
      <c r="B57" s="41" t="s">
        <v>54</v>
      </c>
      <c r="C57" s="53">
        <v>850</v>
      </c>
      <c r="D57" s="43">
        <v>2000</v>
      </c>
      <c r="E57" s="44">
        <v>2000</v>
      </c>
      <c r="F57" s="44">
        <v>2421.4259999999999</v>
      </c>
      <c r="G57" s="45">
        <f t="shared" si="1"/>
        <v>1.2107129999999999</v>
      </c>
      <c r="H57" s="45">
        <f t="shared" si="0"/>
        <v>1.2107129999999999</v>
      </c>
    </row>
    <row r="58" spans="1:8" ht="54" customHeight="1" x14ac:dyDescent="0.2">
      <c r="A58" s="40">
        <v>1140601214</v>
      </c>
      <c r="B58" s="41" t="s">
        <v>55</v>
      </c>
      <c r="C58" s="53">
        <v>2000</v>
      </c>
      <c r="D58" s="43">
        <v>3200</v>
      </c>
      <c r="E58" s="44">
        <v>3200</v>
      </c>
      <c r="F58" s="44">
        <v>3485.07</v>
      </c>
      <c r="G58" s="45">
        <f t="shared" si="1"/>
        <v>1.0890843750000001</v>
      </c>
      <c r="H58" s="45">
        <f t="shared" si="0"/>
        <v>1.0890843750000001</v>
      </c>
    </row>
    <row r="59" spans="1:8" ht="50.45" customHeight="1" x14ac:dyDescent="0.2">
      <c r="A59" s="59">
        <v>1140602414</v>
      </c>
      <c r="B59" s="41" t="s">
        <v>56</v>
      </c>
      <c r="C59" s="53">
        <v>9500</v>
      </c>
      <c r="D59" s="43">
        <v>13800</v>
      </c>
      <c r="E59" s="44">
        <v>13800</v>
      </c>
      <c r="F59" s="44">
        <v>14184</v>
      </c>
      <c r="G59" s="45">
        <f t="shared" si="1"/>
        <v>1.0278260869565217</v>
      </c>
      <c r="H59" s="45">
        <f t="shared" si="0"/>
        <v>1.0278260869565217</v>
      </c>
    </row>
    <row r="60" spans="1:8" ht="25.5" customHeight="1" x14ac:dyDescent="0.2">
      <c r="A60" s="35">
        <v>1160000000</v>
      </c>
      <c r="B60" s="48" t="s">
        <v>57</v>
      </c>
      <c r="C60" s="49">
        <v>300</v>
      </c>
      <c r="D60" s="49">
        <v>419</v>
      </c>
      <c r="E60" s="50">
        <v>419</v>
      </c>
      <c r="F60" s="50">
        <v>437.69400000000002</v>
      </c>
      <c r="G60" s="39">
        <f t="shared" si="1"/>
        <v>1.0446157517899761</v>
      </c>
      <c r="H60" s="39">
        <f t="shared" si="0"/>
        <v>1.0446157517899761</v>
      </c>
    </row>
    <row r="61" spans="1:8" ht="75" hidden="1" customHeight="1" x14ac:dyDescent="0.2">
      <c r="A61" s="40">
        <v>1160105301</v>
      </c>
      <c r="B61" s="41" t="s">
        <v>58</v>
      </c>
      <c r="C61" s="46"/>
      <c r="D61" s="46"/>
      <c r="E61" s="42"/>
      <c r="F61" s="42"/>
      <c r="G61" s="45" t="e">
        <f t="shared" si="1"/>
        <v>#DIV/0!</v>
      </c>
      <c r="H61" s="45" t="e">
        <f t="shared" si="0"/>
        <v>#DIV/0!</v>
      </c>
    </row>
    <row r="62" spans="1:8" ht="75.599999999999994" hidden="1" customHeight="1" x14ac:dyDescent="0.2">
      <c r="A62" s="40">
        <v>1160107401</v>
      </c>
      <c r="B62" s="41" t="s">
        <v>59</v>
      </c>
      <c r="C62" s="46"/>
      <c r="D62" s="57"/>
      <c r="E62" s="58"/>
      <c r="F62" s="58"/>
      <c r="G62" s="45" t="e">
        <f t="shared" si="1"/>
        <v>#DIV/0!</v>
      </c>
      <c r="H62" s="45" t="e">
        <f t="shared" si="0"/>
        <v>#DIV/0!</v>
      </c>
    </row>
    <row r="63" spans="1:8" ht="92.45" hidden="1" customHeight="1" x14ac:dyDescent="0.2">
      <c r="A63" s="40">
        <v>1160120301</v>
      </c>
      <c r="B63" s="41" t="s">
        <v>60</v>
      </c>
      <c r="C63" s="46"/>
      <c r="D63" s="57"/>
      <c r="E63" s="58"/>
      <c r="F63" s="58"/>
      <c r="G63" s="45" t="e">
        <f t="shared" si="1"/>
        <v>#DIV/0!</v>
      </c>
      <c r="H63" s="45" t="e">
        <f t="shared" si="0"/>
        <v>#DIV/0!</v>
      </c>
    </row>
    <row r="64" spans="1:8" ht="72" hidden="1" x14ac:dyDescent="0.2">
      <c r="A64" s="40">
        <v>1160701014</v>
      </c>
      <c r="B64" s="41" t="s">
        <v>61</v>
      </c>
      <c r="C64" s="46"/>
      <c r="D64" s="57"/>
      <c r="E64" s="58"/>
      <c r="F64" s="58"/>
      <c r="G64" s="45" t="e">
        <f t="shared" si="1"/>
        <v>#DIV/0!</v>
      </c>
      <c r="H64" s="45" t="e">
        <f t="shared" si="0"/>
        <v>#DIV/0!</v>
      </c>
    </row>
    <row r="65" spans="1:8" ht="72" hidden="1" x14ac:dyDescent="0.2">
      <c r="A65" s="40">
        <v>1160709014</v>
      </c>
      <c r="B65" s="41" t="s">
        <v>62</v>
      </c>
      <c r="C65" s="46"/>
      <c r="D65" s="57"/>
      <c r="E65" s="58"/>
      <c r="F65" s="58"/>
      <c r="G65" s="45" t="e">
        <f t="shared" si="1"/>
        <v>#DIV/0!</v>
      </c>
      <c r="H65" s="45" t="e">
        <f t="shared" si="0"/>
        <v>#DIV/0!</v>
      </c>
    </row>
    <row r="66" spans="1:8" ht="60.6" hidden="1" customHeight="1" x14ac:dyDescent="0.2">
      <c r="A66" s="40">
        <v>1161003214</v>
      </c>
      <c r="B66" s="41" t="s">
        <v>63</v>
      </c>
      <c r="C66" s="46"/>
      <c r="D66" s="46"/>
      <c r="E66" s="60"/>
      <c r="F66" s="60"/>
      <c r="G66" s="45" t="e">
        <f t="shared" si="1"/>
        <v>#DIV/0!</v>
      </c>
      <c r="H66" s="45" t="e">
        <f t="shared" si="0"/>
        <v>#DIV/0!</v>
      </c>
    </row>
    <row r="67" spans="1:8" ht="70.900000000000006" hidden="1" customHeight="1" x14ac:dyDescent="0.2">
      <c r="A67" s="40">
        <v>1161105001</v>
      </c>
      <c r="B67" s="41" t="s">
        <v>64</v>
      </c>
      <c r="C67" s="46"/>
      <c r="D67" s="46"/>
      <c r="E67" s="60"/>
      <c r="F67" s="60"/>
      <c r="G67" s="45" t="e">
        <f t="shared" si="1"/>
        <v>#DIV/0!</v>
      </c>
      <c r="H67" s="45" t="e">
        <f t="shared" si="0"/>
        <v>#DIV/0!</v>
      </c>
    </row>
    <row r="68" spans="1:8" ht="36" hidden="1" x14ac:dyDescent="0.2">
      <c r="A68" s="40">
        <v>1163503005</v>
      </c>
      <c r="B68" s="41" t="s">
        <v>65</v>
      </c>
      <c r="C68" s="53"/>
      <c r="D68" s="43"/>
      <c r="E68" s="44"/>
      <c r="F68" s="44"/>
      <c r="G68" s="45" t="e">
        <f t="shared" si="1"/>
        <v>#DIV/0!</v>
      </c>
      <c r="H68" s="45" t="e">
        <f t="shared" si="0"/>
        <v>#DIV/0!</v>
      </c>
    </row>
    <row r="69" spans="1:8" ht="48" hidden="1" x14ac:dyDescent="0.2">
      <c r="A69" s="40">
        <v>1164205005</v>
      </c>
      <c r="B69" s="41" t="s">
        <v>66</v>
      </c>
      <c r="C69" s="53"/>
      <c r="D69" s="43"/>
      <c r="E69" s="44"/>
      <c r="F69" s="44"/>
      <c r="G69" s="45" t="e">
        <f t="shared" si="1"/>
        <v>#DIV/0!</v>
      </c>
      <c r="H69" s="45" t="e">
        <f t="shared" si="0"/>
        <v>#DIV/0!</v>
      </c>
    </row>
    <row r="70" spans="1:8" ht="58.5" hidden="1" customHeight="1" x14ac:dyDescent="0.2">
      <c r="A70" s="40">
        <v>1164300001</v>
      </c>
      <c r="B70" s="41" t="s">
        <v>67</v>
      </c>
      <c r="C70" s="53"/>
      <c r="D70" s="43"/>
      <c r="E70" s="44"/>
      <c r="F70" s="44"/>
      <c r="G70" s="45" t="e">
        <f t="shared" si="1"/>
        <v>#DIV/0!</v>
      </c>
      <c r="H70" s="45" t="e">
        <f t="shared" si="0"/>
        <v>#DIV/0!</v>
      </c>
    </row>
    <row r="71" spans="1:8" ht="24" hidden="1" x14ac:dyDescent="0.2">
      <c r="A71" s="40">
        <v>1169005005</v>
      </c>
      <c r="B71" s="41" t="s">
        <v>68</v>
      </c>
      <c r="C71" s="53"/>
      <c r="D71" s="43"/>
      <c r="E71" s="44"/>
      <c r="F71" s="44"/>
      <c r="G71" s="45" t="e">
        <f t="shared" si="1"/>
        <v>#DIV/0!</v>
      </c>
      <c r="H71" s="45" t="e">
        <f t="shared" si="0"/>
        <v>#DIV/0!</v>
      </c>
    </row>
    <row r="72" spans="1:8" ht="15" customHeight="1" x14ac:dyDescent="0.2">
      <c r="A72" s="35">
        <v>1170000000</v>
      </c>
      <c r="B72" s="48" t="s">
        <v>69</v>
      </c>
      <c r="C72" s="37">
        <f>C73+C74+C76</f>
        <v>3290</v>
      </c>
      <c r="D72" s="37">
        <f>D73+D74+D76+D75</f>
        <v>7036.1550000000007</v>
      </c>
      <c r="E72" s="38">
        <f>E73+E74+E76+E75</f>
        <v>7036.1550000000007</v>
      </c>
      <c r="F72" s="38">
        <f>F73+F74+F76+F75</f>
        <v>6957.8690000000006</v>
      </c>
      <c r="G72" s="39">
        <f t="shared" si="1"/>
        <v>0.98887375278117096</v>
      </c>
      <c r="H72" s="39">
        <f t="shared" si="0"/>
        <v>0.98887375278117096</v>
      </c>
    </row>
    <row r="73" spans="1:8" ht="23.45" hidden="1" customHeight="1" x14ac:dyDescent="0.2">
      <c r="A73" s="40">
        <v>1170105005</v>
      </c>
      <c r="B73" s="41" t="s">
        <v>70</v>
      </c>
      <c r="C73" s="53"/>
      <c r="D73" s="43"/>
      <c r="E73" s="44"/>
      <c r="F73" s="44"/>
      <c r="G73" s="45"/>
      <c r="H73" s="45"/>
    </row>
    <row r="74" spans="1:8" ht="25.9" customHeight="1" x14ac:dyDescent="0.2">
      <c r="A74" s="61">
        <v>1170104014</v>
      </c>
      <c r="B74" s="41" t="s">
        <v>71</v>
      </c>
      <c r="C74" s="62">
        <v>0</v>
      </c>
      <c r="D74" s="63">
        <v>0</v>
      </c>
      <c r="E74" s="64">
        <v>0</v>
      </c>
      <c r="F74" s="64">
        <v>0.17499999999999999</v>
      </c>
      <c r="G74" s="45">
        <v>0</v>
      </c>
      <c r="H74" s="45">
        <v>0</v>
      </c>
    </row>
    <row r="75" spans="1:8" ht="25.9" customHeight="1" x14ac:dyDescent="0.2">
      <c r="A75" s="61">
        <v>1171402014</v>
      </c>
      <c r="B75" s="65" t="s">
        <v>135</v>
      </c>
      <c r="C75" s="62">
        <v>0</v>
      </c>
      <c r="D75" s="63">
        <v>3761.6550000000002</v>
      </c>
      <c r="E75" s="64">
        <v>3761.6550000000002</v>
      </c>
      <c r="F75" s="64">
        <v>3930.4340000000002</v>
      </c>
      <c r="G75" s="45">
        <f t="shared" si="1"/>
        <v>1.0448682827106686</v>
      </c>
      <c r="H75" s="45">
        <f t="shared" si="0"/>
        <v>1.0448682827106686</v>
      </c>
    </row>
    <row r="76" spans="1:8" ht="28.9" customHeight="1" thickBot="1" x14ac:dyDescent="0.25">
      <c r="A76" s="61">
        <v>1171502014</v>
      </c>
      <c r="B76" s="65" t="s">
        <v>72</v>
      </c>
      <c r="C76" s="62">
        <v>3290</v>
      </c>
      <c r="D76" s="63">
        <v>3274.5</v>
      </c>
      <c r="E76" s="64">
        <f>50+3224.5</f>
        <v>3274.5</v>
      </c>
      <c r="F76" s="64">
        <v>3027.26</v>
      </c>
      <c r="G76" s="66">
        <f t="shared" si="1"/>
        <v>0.92449534280042767</v>
      </c>
      <c r="H76" s="45">
        <f t="shared" si="0"/>
        <v>0.92449534280042767</v>
      </c>
    </row>
    <row r="77" spans="1:8" ht="15" customHeight="1" thickBot="1" x14ac:dyDescent="0.25">
      <c r="A77" s="67"/>
      <c r="B77" s="68" t="s">
        <v>73</v>
      </c>
      <c r="C77" s="69">
        <f>C72+C60+C56+C52+C46+C35+C19+C14+C8+C31+C32+C26+C34+C30</f>
        <v>330300</v>
      </c>
      <c r="D77" s="69">
        <f>D72+D60+D56+D52+D46+D35+D19+D14+D8+D31+D32+D26+D34+D30</f>
        <v>405195.45499999996</v>
      </c>
      <c r="E77" s="70">
        <f>E72+E60+E56+E52+E46+E35+E19+E14+E8+E31+E32+E26+E34+E30</f>
        <v>405191.45499999996</v>
      </c>
      <c r="F77" s="70">
        <f>F72+F60+F56+F52+F46+F35+F19+F14+F8+F31+F32+F26+F34+F30</f>
        <v>432063.304</v>
      </c>
      <c r="G77" s="71">
        <f t="shared" si="1"/>
        <v>1.0663083671557965</v>
      </c>
      <c r="H77" s="72">
        <f t="shared" si="0"/>
        <v>1.0663188936203012</v>
      </c>
    </row>
    <row r="78" spans="1:8" ht="18.75" customHeight="1" x14ac:dyDescent="0.2">
      <c r="A78" s="73"/>
      <c r="B78" s="74" t="s">
        <v>74</v>
      </c>
      <c r="C78" s="75">
        <f>C79+C115</f>
        <v>683154.89999999991</v>
      </c>
      <c r="D78" s="75">
        <f>D79+D115</f>
        <v>977257.53999999992</v>
      </c>
      <c r="E78" s="76">
        <f>E79+E115+E116+E117</f>
        <v>975532.20499999996</v>
      </c>
      <c r="F78" s="76">
        <f>F79+F115+F116+F117</f>
        <v>975539.15399999986</v>
      </c>
      <c r="G78" s="77">
        <f t="shared" si="1"/>
        <v>0.99824162420890605</v>
      </c>
      <c r="H78" s="77">
        <f t="shared" si="0"/>
        <v>1.0000071232912295</v>
      </c>
    </row>
    <row r="79" spans="1:8" ht="25.5" customHeight="1" x14ac:dyDescent="0.2">
      <c r="A79" s="35" t="s">
        <v>75</v>
      </c>
      <c r="B79" s="48" t="s">
        <v>76</v>
      </c>
      <c r="C79" s="78">
        <f>C80+C84+C98+C106</f>
        <v>683154.89999999991</v>
      </c>
      <c r="D79" s="78">
        <f>D80+D84+D98+D106</f>
        <v>973844.19</v>
      </c>
      <c r="E79" s="79">
        <f>E80+E84+E98+E106</f>
        <v>972293.80499999993</v>
      </c>
      <c r="F79" s="79">
        <f>F80+F84+F98+F106</f>
        <v>972293.80499999993</v>
      </c>
      <c r="G79" s="39">
        <f t="shared" si="1"/>
        <v>0.99840797427769223</v>
      </c>
      <c r="H79" s="39">
        <f t="shared" si="0"/>
        <v>1</v>
      </c>
    </row>
    <row r="80" spans="1:8" ht="24.75" customHeight="1" x14ac:dyDescent="0.2">
      <c r="A80" s="35" t="s">
        <v>77</v>
      </c>
      <c r="B80" s="48" t="s">
        <v>78</v>
      </c>
      <c r="C80" s="78">
        <f>C81+C82+C83</f>
        <v>142622.9</v>
      </c>
      <c r="D80" s="78">
        <f>D81+D82+D83</f>
        <v>187075.334</v>
      </c>
      <c r="E80" s="79">
        <f>E81+E82+E83</f>
        <v>187075.318</v>
      </c>
      <c r="F80" s="79">
        <f>F81+F82+F83</f>
        <v>187075.318</v>
      </c>
      <c r="G80" s="39">
        <f t="shared" si="1"/>
        <v>0.99999991447295766</v>
      </c>
      <c r="H80" s="39">
        <f t="shared" si="0"/>
        <v>1</v>
      </c>
    </row>
    <row r="81" spans="1:8" ht="21.75" customHeight="1" x14ac:dyDescent="0.2">
      <c r="A81" s="40" t="s">
        <v>79</v>
      </c>
      <c r="B81" s="41" t="s">
        <v>80</v>
      </c>
      <c r="C81" s="80">
        <v>141094</v>
      </c>
      <c r="D81" s="81">
        <v>141094</v>
      </c>
      <c r="E81" s="82">
        <v>141094</v>
      </c>
      <c r="F81" s="82">
        <f>E81</f>
        <v>141094</v>
      </c>
      <c r="G81" s="45">
        <f t="shared" si="1"/>
        <v>1</v>
      </c>
      <c r="H81" s="45">
        <f t="shared" si="0"/>
        <v>1</v>
      </c>
    </row>
    <row r="82" spans="1:8" ht="24" customHeight="1" x14ac:dyDescent="0.2">
      <c r="A82" s="40" t="s">
        <v>81</v>
      </c>
      <c r="B82" s="41" t="s">
        <v>82</v>
      </c>
      <c r="C82" s="83">
        <v>1528.9</v>
      </c>
      <c r="D82" s="57">
        <v>45375.116000000002</v>
      </c>
      <c r="E82" s="58">
        <v>45375.1</v>
      </c>
      <c r="F82" s="82">
        <f t="shared" ref="F82:F83" si="2">E82</f>
        <v>45375.1</v>
      </c>
      <c r="G82" s="45">
        <f t="shared" si="1"/>
        <v>0.99999964738382152</v>
      </c>
      <c r="H82" s="45">
        <f t="shared" si="0"/>
        <v>1</v>
      </c>
    </row>
    <row r="83" spans="1:8" ht="19.5" customHeight="1" x14ac:dyDescent="0.2">
      <c r="A83" s="40" t="s">
        <v>83</v>
      </c>
      <c r="B83" s="41" t="s">
        <v>84</v>
      </c>
      <c r="C83" s="46">
        <v>0</v>
      </c>
      <c r="D83" s="57">
        <v>606.21799999999996</v>
      </c>
      <c r="E83" s="58">
        <v>606.21799999999996</v>
      </c>
      <c r="F83" s="82">
        <f t="shared" si="2"/>
        <v>606.21799999999996</v>
      </c>
      <c r="G83" s="45">
        <f>F83/D83</f>
        <v>1</v>
      </c>
      <c r="H83" s="45">
        <f>F83/E83</f>
        <v>1</v>
      </c>
    </row>
    <row r="84" spans="1:8" ht="36" x14ac:dyDescent="0.2">
      <c r="A84" s="35" t="s">
        <v>85</v>
      </c>
      <c r="B84" s="48" t="s">
        <v>86</v>
      </c>
      <c r="C84" s="84">
        <f>C85+C86+C95+C87+C93+C94+C89+C90+C97+C88+C92+C91</f>
        <v>50055</v>
      </c>
      <c r="D84" s="84">
        <f>D85+D86+D95+D87+D93+D94+D89+D90+D97+D88+D92+D91+D96</f>
        <v>178397.25200000001</v>
      </c>
      <c r="E84" s="84">
        <f t="shared" ref="E84:F84" si="3">E85+E86+E95+E87+E93+E94+E89+E90+E97+E88+E92+E91+E96</f>
        <v>178191.43900000001</v>
      </c>
      <c r="F84" s="84">
        <f t="shared" si="3"/>
        <v>178191.43900000001</v>
      </c>
      <c r="G84" s="39">
        <f t="shared" si="1"/>
        <v>0.99884632191531741</v>
      </c>
      <c r="H84" s="39">
        <f t="shared" ref="H84" si="4">F84/E84</f>
        <v>1</v>
      </c>
    </row>
    <row r="85" spans="1:8" ht="36" x14ac:dyDescent="0.2">
      <c r="A85" s="40" t="s">
        <v>87</v>
      </c>
      <c r="B85" s="41" t="s">
        <v>88</v>
      </c>
      <c r="C85" s="46">
        <v>0</v>
      </c>
      <c r="D85" s="46">
        <v>47000</v>
      </c>
      <c r="E85" s="58">
        <v>46959.491000000002</v>
      </c>
      <c r="F85" s="42">
        <f>E85</f>
        <v>46959.491000000002</v>
      </c>
      <c r="G85" s="45">
        <f t="shared" ref="G85:G120" si="5">F85/D85</f>
        <v>0.99913810638297873</v>
      </c>
      <c r="H85" s="45">
        <f t="shared" ref="H85:H92" si="6">F85/E85</f>
        <v>1</v>
      </c>
    </row>
    <row r="86" spans="1:8" ht="48" hidden="1" x14ac:dyDescent="0.2">
      <c r="A86" s="40" t="s">
        <v>89</v>
      </c>
      <c r="B86" s="41" t="s">
        <v>90</v>
      </c>
      <c r="C86" s="85"/>
      <c r="D86" s="85"/>
      <c r="E86" s="86"/>
      <c r="F86" s="42">
        <f t="shared" ref="F86:F97" si="7">E86</f>
        <v>0</v>
      </c>
      <c r="G86" s="45" t="e">
        <f t="shared" si="5"/>
        <v>#DIV/0!</v>
      </c>
      <c r="H86" s="45" t="e">
        <f t="shared" si="6"/>
        <v>#DIV/0!</v>
      </c>
    </row>
    <row r="87" spans="1:8" ht="51.6" customHeight="1" x14ac:dyDescent="0.2">
      <c r="A87" s="40" t="s">
        <v>132</v>
      </c>
      <c r="B87" s="41" t="s">
        <v>90</v>
      </c>
      <c r="C87" s="46">
        <v>674.9</v>
      </c>
      <c r="D87" s="46">
        <v>674.9</v>
      </c>
      <c r="E87" s="42">
        <v>607.85299999999995</v>
      </c>
      <c r="F87" s="42">
        <f t="shared" si="7"/>
        <v>607.85299999999995</v>
      </c>
      <c r="G87" s="45">
        <f t="shared" si="5"/>
        <v>0.90065639353978366</v>
      </c>
      <c r="H87" s="45">
        <f t="shared" si="6"/>
        <v>1</v>
      </c>
    </row>
    <row r="88" spans="1:8" ht="51.6" customHeight="1" x14ac:dyDescent="0.2">
      <c r="A88" s="40" t="s">
        <v>143</v>
      </c>
      <c r="B88" s="41" t="s">
        <v>144</v>
      </c>
      <c r="C88" s="46">
        <v>6000</v>
      </c>
      <c r="D88" s="46">
        <v>6000</v>
      </c>
      <c r="E88" s="42">
        <v>6000</v>
      </c>
      <c r="F88" s="42">
        <f t="shared" si="7"/>
        <v>6000</v>
      </c>
      <c r="G88" s="45">
        <f t="shared" si="5"/>
        <v>1</v>
      </c>
      <c r="H88" s="45">
        <f t="shared" si="6"/>
        <v>1</v>
      </c>
    </row>
    <row r="89" spans="1:8" ht="69" customHeight="1" x14ac:dyDescent="0.2">
      <c r="A89" s="40" t="s">
        <v>145</v>
      </c>
      <c r="B89" s="41" t="s">
        <v>91</v>
      </c>
      <c r="C89" s="46">
        <v>11628.2</v>
      </c>
      <c r="D89" s="46">
        <v>10487.742</v>
      </c>
      <c r="E89" s="42">
        <v>10487.742</v>
      </c>
      <c r="F89" s="42">
        <f t="shared" si="7"/>
        <v>10487.742</v>
      </c>
      <c r="G89" s="45">
        <f t="shared" si="5"/>
        <v>1</v>
      </c>
      <c r="H89" s="45">
        <f t="shared" si="6"/>
        <v>1</v>
      </c>
    </row>
    <row r="90" spans="1:8" ht="46.9" customHeight="1" x14ac:dyDescent="0.2">
      <c r="A90" s="40" t="s">
        <v>92</v>
      </c>
      <c r="B90" s="41" t="s">
        <v>93</v>
      </c>
      <c r="C90" s="46">
        <v>1000</v>
      </c>
      <c r="D90" s="46">
        <v>1000</v>
      </c>
      <c r="E90" s="42">
        <v>1000</v>
      </c>
      <c r="F90" s="42">
        <f>E90</f>
        <v>1000</v>
      </c>
      <c r="G90" s="45">
        <f t="shared" si="5"/>
        <v>1</v>
      </c>
      <c r="H90" s="45">
        <f t="shared" si="6"/>
        <v>1</v>
      </c>
    </row>
    <row r="91" spans="1:8" ht="37.5" customHeight="1" x14ac:dyDescent="0.2">
      <c r="A91" s="40">
        <v>2022549714</v>
      </c>
      <c r="B91" s="41" t="s">
        <v>151</v>
      </c>
      <c r="C91" s="46">
        <v>0</v>
      </c>
      <c r="D91" s="46">
        <v>2467.9479999999999</v>
      </c>
      <c r="E91" s="42">
        <v>2467.9479999999999</v>
      </c>
      <c r="F91" s="87">
        <f>E91</f>
        <v>2467.9479999999999</v>
      </c>
      <c r="G91" s="45">
        <f t="shared" si="5"/>
        <v>1</v>
      </c>
      <c r="H91" s="45">
        <f t="shared" si="6"/>
        <v>1</v>
      </c>
    </row>
    <row r="92" spans="1:8" ht="28.5" customHeight="1" x14ac:dyDescent="0.2">
      <c r="A92" s="40" t="s">
        <v>152</v>
      </c>
      <c r="B92" s="41" t="s">
        <v>153</v>
      </c>
      <c r="C92" s="46">
        <v>0</v>
      </c>
      <c r="D92" s="46">
        <v>41.5</v>
      </c>
      <c r="E92" s="42">
        <v>41.52</v>
      </c>
      <c r="F92" s="42">
        <f>E92</f>
        <v>41.52</v>
      </c>
      <c r="G92" s="45">
        <f t="shared" si="5"/>
        <v>1.0004819277108434</v>
      </c>
      <c r="H92" s="45">
        <f t="shared" si="6"/>
        <v>1</v>
      </c>
    </row>
    <row r="93" spans="1:8" ht="35.450000000000003" customHeight="1" x14ac:dyDescent="0.2">
      <c r="A93" s="40" t="s">
        <v>94</v>
      </c>
      <c r="B93" s="41" t="s">
        <v>95</v>
      </c>
      <c r="C93" s="46">
        <v>242.7</v>
      </c>
      <c r="D93" s="57">
        <v>242.7</v>
      </c>
      <c r="E93" s="42">
        <v>242.721</v>
      </c>
      <c r="F93" s="87">
        <f t="shared" si="7"/>
        <v>242.721</v>
      </c>
      <c r="G93" s="45">
        <f t="shared" si="5"/>
        <v>1.0000865265760199</v>
      </c>
      <c r="H93" s="45">
        <f t="shared" ref="H93:H96" si="8">F93/E93</f>
        <v>1</v>
      </c>
    </row>
    <row r="94" spans="1:8" ht="41.45" customHeight="1" x14ac:dyDescent="0.2">
      <c r="A94" s="40" t="s">
        <v>96</v>
      </c>
      <c r="B94" s="41" t="s">
        <v>97</v>
      </c>
      <c r="C94" s="46">
        <v>4971.3</v>
      </c>
      <c r="D94" s="57">
        <v>4971.3</v>
      </c>
      <c r="E94" s="42">
        <v>4971.2560000000003</v>
      </c>
      <c r="F94" s="42">
        <f t="shared" si="7"/>
        <v>4971.2560000000003</v>
      </c>
      <c r="G94" s="45">
        <f t="shared" si="5"/>
        <v>0.99999114919638732</v>
      </c>
      <c r="H94" s="45">
        <f t="shared" si="8"/>
        <v>1</v>
      </c>
    </row>
    <row r="95" spans="1:8" ht="36" customHeight="1" x14ac:dyDescent="0.2">
      <c r="A95" s="40" t="s">
        <v>149</v>
      </c>
      <c r="B95" s="41" t="s">
        <v>150</v>
      </c>
      <c r="C95" s="80">
        <v>0</v>
      </c>
      <c r="D95" s="57">
        <v>9874.8539999999994</v>
      </c>
      <c r="E95" s="42">
        <v>9874.8539999999994</v>
      </c>
      <c r="F95" s="42">
        <f t="shared" si="7"/>
        <v>9874.8539999999994</v>
      </c>
      <c r="G95" s="45">
        <f t="shared" si="5"/>
        <v>1</v>
      </c>
      <c r="H95" s="45">
        <f t="shared" si="8"/>
        <v>1</v>
      </c>
    </row>
    <row r="96" spans="1:8" ht="36" customHeight="1" x14ac:dyDescent="0.2">
      <c r="A96" s="40" t="s">
        <v>158</v>
      </c>
      <c r="B96" s="41" t="s">
        <v>159</v>
      </c>
      <c r="C96" s="80">
        <v>0</v>
      </c>
      <c r="D96" s="57">
        <v>362.24400000000003</v>
      </c>
      <c r="E96" s="42">
        <v>362.24400000000003</v>
      </c>
      <c r="F96" s="42">
        <f t="shared" si="7"/>
        <v>362.24400000000003</v>
      </c>
      <c r="G96" s="45">
        <f t="shared" si="5"/>
        <v>1</v>
      </c>
      <c r="H96" s="45">
        <f t="shared" si="8"/>
        <v>1</v>
      </c>
    </row>
    <row r="97" spans="1:8" ht="25.15" customHeight="1" x14ac:dyDescent="0.2">
      <c r="A97" s="40" t="s">
        <v>98</v>
      </c>
      <c r="B97" s="41" t="s">
        <v>99</v>
      </c>
      <c r="C97" s="80">
        <v>25537.9</v>
      </c>
      <c r="D97" s="57">
        <v>95274.063999999998</v>
      </c>
      <c r="E97" s="42">
        <v>95175.81</v>
      </c>
      <c r="F97" s="42">
        <f t="shared" si="7"/>
        <v>95175.81</v>
      </c>
      <c r="G97" s="45">
        <f t="shared" si="5"/>
        <v>0.99896872248464175</v>
      </c>
      <c r="H97" s="45">
        <f t="shared" ref="H97:H122" si="9">F97/E97</f>
        <v>1</v>
      </c>
    </row>
    <row r="98" spans="1:8" ht="24" customHeight="1" x14ac:dyDescent="0.2">
      <c r="A98" s="35" t="s">
        <v>100</v>
      </c>
      <c r="B98" s="48" t="s">
        <v>101</v>
      </c>
      <c r="C98" s="84">
        <f>C99+C100+C101+C102+C105+C104+C103</f>
        <v>410007.39999999997</v>
      </c>
      <c r="D98" s="84">
        <f>D99+D100+D101+D102+D105+D104+D103</f>
        <v>474729.79799999995</v>
      </c>
      <c r="E98" s="50">
        <f t="shared" ref="E98:E109" si="10">F98</f>
        <v>474566.47399999999</v>
      </c>
      <c r="F98" s="88">
        <f>F99+F100+F101+F102+F105+F104+F103</f>
        <v>474566.47399999999</v>
      </c>
      <c r="G98" s="39">
        <f t="shared" si="5"/>
        <v>0.99965596429655768</v>
      </c>
      <c r="H98" s="39">
        <f t="shared" si="9"/>
        <v>1</v>
      </c>
    </row>
    <row r="99" spans="1:8" ht="46.5" hidden="1" customHeight="1" x14ac:dyDescent="0.2">
      <c r="A99" s="40">
        <v>2023002200</v>
      </c>
      <c r="B99" s="41" t="s">
        <v>102</v>
      </c>
      <c r="C99" s="80">
        <v>0</v>
      </c>
      <c r="D99" s="81">
        <v>0</v>
      </c>
      <c r="E99" s="42">
        <f t="shared" si="10"/>
        <v>0</v>
      </c>
      <c r="F99" s="89">
        <v>0</v>
      </c>
      <c r="G99" s="39" t="e">
        <f t="shared" si="5"/>
        <v>#DIV/0!</v>
      </c>
      <c r="H99" s="39" t="e">
        <f t="shared" si="9"/>
        <v>#DIV/0!</v>
      </c>
    </row>
    <row r="100" spans="1:8" ht="35.25" customHeight="1" x14ac:dyDescent="0.2">
      <c r="A100" s="40">
        <v>2023002414</v>
      </c>
      <c r="B100" s="41" t="s">
        <v>103</v>
      </c>
      <c r="C100" s="57">
        <v>405640.8</v>
      </c>
      <c r="D100" s="57">
        <v>471054.78399999999</v>
      </c>
      <c r="E100" s="42">
        <v>470903.288</v>
      </c>
      <c r="F100" s="58">
        <f>E100</f>
        <v>470903.288</v>
      </c>
      <c r="G100" s="45">
        <f t="shared" si="5"/>
        <v>0.99967838984944901</v>
      </c>
      <c r="H100" s="45">
        <f t="shared" si="9"/>
        <v>1</v>
      </c>
    </row>
    <row r="101" spans="1:8" ht="76.150000000000006" customHeight="1" x14ac:dyDescent="0.2">
      <c r="A101" s="40">
        <v>2023002914</v>
      </c>
      <c r="B101" s="41" t="s">
        <v>104</v>
      </c>
      <c r="C101" s="57">
        <v>1056.5</v>
      </c>
      <c r="D101" s="57">
        <v>458.61399999999998</v>
      </c>
      <c r="E101" s="42">
        <v>458.61399999999998</v>
      </c>
      <c r="F101" s="90">
        <f>E101</f>
        <v>458.61399999999998</v>
      </c>
      <c r="G101" s="45">
        <f t="shared" si="5"/>
        <v>1</v>
      </c>
      <c r="H101" s="45">
        <f t="shared" si="9"/>
        <v>1</v>
      </c>
    </row>
    <row r="102" spans="1:8" ht="50.25" hidden="1" customHeight="1" x14ac:dyDescent="0.2">
      <c r="A102" s="40"/>
      <c r="B102" s="41"/>
      <c r="C102" s="57"/>
      <c r="D102" s="57"/>
      <c r="E102" s="42"/>
      <c r="F102" s="90"/>
      <c r="G102" s="45"/>
      <c r="H102" s="45"/>
    </row>
    <row r="103" spans="1:8" ht="50.25" customHeight="1" x14ac:dyDescent="0.2">
      <c r="A103" s="40">
        <v>2023511814</v>
      </c>
      <c r="B103" s="41" t="s">
        <v>105</v>
      </c>
      <c r="C103" s="57">
        <v>1864</v>
      </c>
      <c r="D103" s="57">
        <v>1770.3</v>
      </c>
      <c r="E103" s="42">
        <v>1770.3</v>
      </c>
      <c r="F103" s="90">
        <f t="shared" ref="F103" si="11">E103</f>
        <v>1770.3</v>
      </c>
      <c r="G103" s="45">
        <f t="shared" si="5"/>
        <v>1</v>
      </c>
      <c r="H103" s="45">
        <f t="shared" si="9"/>
        <v>1</v>
      </c>
    </row>
    <row r="104" spans="1:8" ht="60" customHeight="1" x14ac:dyDescent="0.2">
      <c r="A104" s="40">
        <v>2023512014</v>
      </c>
      <c r="B104" s="41" t="s">
        <v>106</v>
      </c>
      <c r="C104" s="57">
        <v>12.8</v>
      </c>
      <c r="D104" s="57">
        <v>12.8</v>
      </c>
      <c r="E104" s="42">
        <v>0.97199999999999998</v>
      </c>
      <c r="F104" s="91">
        <f>E104</f>
        <v>0.97199999999999998</v>
      </c>
      <c r="G104" s="45">
        <f t="shared" si="5"/>
        <v>7.5937499999999991E-2</v>
      </c>
      <c r="H104" s="45">
        <f t="shared" si="9"/>
        <v>1</v>
      </c>
    </row>
    <row r="105" spans="1:8" ht="43.5" customHeight="1" x14ac:dyDescent="0.2">
      <c r="A105" s="40">
        <v>2023593014</v>
      </c>
      <c r="B105" s="41" t="s">
        <v>107</v>
      </c>
      <c r="C105" s="57">
        <v>1433.3</v>
      </c>
      <c r="D105" s="57">
        <v>1433.3</v>
      </c>
      <c r="E105" s="42">
        <v>1433.3</v>
      </c>
      <c r="F105" s="58">
        <f>E105</f>
        <v>1433.3</v>
      </c>
      <c r="G105" s="45">
        <f t="shared" si="5"/>
        <v>1</v>
      </c>
      <c r="H105" s="45">
        <f t="shared" si="9"/>
        <v>1</v>
      </c>
    </row>
    <row r="106" spans="1:8" ht="15.75" customHeight="1" x14ac:dyDescent="0.2">
      <c r="A106" s="35">
        <v>2024000000</v>
      </c>
      <c r="B106" s="48" t="s">
        <v>108</v>
      </c>
      <c r="C106" s="92">
        <f>C113+C112+C111+C114</f>
        <v>80469.600000000006</v>
      </c>
      <c r="D106" s="92">
        <f>D113+D112+D111+D114+D110</f>
        <v>133641.80599999998</v>
      </c>
      <c r="E106" s="50">
        <f>F106</f>
        <v>132460.57399999999</v>
      </c>
      <c r="F106" s="93">
        <f>F113+F112+F111+F114+F110</f>
        <v>132460.57399999999</v>
      </c>
      <c r="G106" s="39">
        <f t="shared" si="5"/>
        <v>0.99116120894086102</v>
      </c>
      <c r="H106" s="39">
        <f t="shared" si="9"/>
        <v>1</v>
      </c>
    </row>
    <row r="107" spans="1:8" ht="61.5" hidden="1" customHeight="1" x14ac:dyDescent="0.2">
      <c r="A107" s="40" t="s">
        <v>109</v>
      </c>
      <c r="B107" s="41" t="s">
        <v>110</v>
      </c>
      <c r="C107" s="94"/>
      <c r="D107" s="95"/>
      <c r="E107" s="42">
        <f t="shared" si="10"/>
        <v>0</v>
      </c>
      <c r="F107" s="96"/>
      <c r="G107" s="45" t="e">
        <f t="shared" si="5"/>
        <v>#DIV/0!</v>
      </c>
      <c r="H107" s="45" t="e">
        <f t="shared" si="9"/>
        <v>#DIV/0!</v>
      </c>
    </row>
    <row r="108" spans="1:8" ht="48" hidden="1" x14ac:dyDescent="0.2">
      <c r="A108" s="40" t="s">
        <v>111</v>
      </c>
      <c r="B108" s="41" t="s">
        <v>112</v>
      </c>
      <c r="C108" s="94"/>
      <c r="D108" s="95"/>
      <c r="E108" s="42">
        <f t="shared" si="10"/>
        <v>0</v>
      </c>
      <c r="F108" s="96"/>
      <c r="G108" s="45" t="e">
        <f t="shared" si="5"/>
        <v>#DIV/0!</v>
      </c>
      <c r="H108" s="45" t="e">
        <f t="shared" si="9"/>
        <v>#DIV/0!</v>
      </c>
    </row>
    <row r="109" spans="1:8" ht="63.75" hidden="1" customHeight="1" x14ac:dyDescent="0.2">
      <c r="A109" s="40" t="s">
        <v>113</v>
      </c>
      <c r="B109" s="41" t="s">
        <v>114</v>
      </c>
      <c r="C109" s="94"/>
      <c r="D109" s="95"/>
      <c r="E109" s="42">
        <f t="shared" si="10"/>
        <v>0</v>
      </c>
      <c r="F109" s="96"/>
      <c r="G109" s="45" t="e">
        <f t="shared" si="5"/>
        <v>#DIV/0!</v>
      </c>
      <c r="H109" s="45" t="e">
        <f t="shared" si="9"/>
        <v>#DIV/0!</v>
      </c>
    </row>
    <row r="110" spans="1:8" ht="132" customHeight="1" x14ac:dyDescent="0.2">
      <c r="A110" s="40">
        <v>2024505014</v>
      </c>
      <c r="B110" s="41" t="s">
        <v>154</v>
      </c>
      <c r="C110" s="94"/>
      <c r="D110" s="43">
        <v>509.08199999999999</v>
      </c>
      <c r="E110" s="42">
        <v>509.08199999999999</v>
      </c>
      <c r="F110" s="44">
        <f t="shared" ref="F110:F115" si="12">E110</f>
        <v>509.08199999999999</v>
      </c>
      <c r="G110" s="45">
        <f t="shared" si="5"/>
        <v>1</v>
      </c>
      <c r="H110" s="45">
        <f t="shared" si="9"/>
        <v>1</v>
      </c>
    </row>
    <row r="111" spans="1:8" ht="75" customHeight="1" x14ac:dyDescent="0.2">
      <c r="A111" s="40" t="s">
        <v>140</v>
      </c>
      <c r="B111" s="41" t="s">
        <v>141</v>
      </c>
      <c r="C111" s="97">
        <v>3217.9</v>
      </c>
      <c r="D111" s="43">
        <v>3218.4</v>
      </c>
      <c r="E111" s="42">
        <v>3218.364</v>
      </c>
      <c r="F111" s="44">
        <f t="shared" si="12"/>
        <v>3218.364</v>
      </c>
      <c r="G111" s="45">
        <f>F111/D111</f>
        <v>0.99998881431767339</v>
      </c>
      <c r="H111" s="45">
        <f t="shared" si="9"/>
        <v>1</v>
      </c>
    </row>
    <row r="112" spans="1:8" ht="67.150000000000006" customHeight="1" x14ac:dyDescent="0.2">
      <c r="A112" s="40" t="s">
        <v>115</v>
      </c>
      <c r="B112" s="41" t="s">
        <v>116</v>
      </c>
      <c r="C112" s="57">
        <v>16400.3</v>
      </c>
      <c r="D112" s="57">
        <v>27970.011999999999</v>
      </c>
      <c r="E112" s="42">
        <v>27970.011999999999</v>
      </c>
      <c r="F112" s="44">
        <f t="shared" si="12"/>
        <v>27970.011999999999</v>
      </c>
      <c r="G112" s="45">
        <f t="shared" si="5"/>
        <v>1</v>
      </c>
      <c r="H112" s="45">
        <f t="shared" si="9"/>
        <v>1</v>
      </c>
    </row>
    <row r="113" spans="1:8" ht="63.75" customHeight="1" x14ac:dyDescent="0.2">
      <c r="A113" s="40" t="s">
        <v>117</v>
      </c>
      <c r="B113" s="41" t="s">
        <v>118</v>
      </c>
      <c r="C113" s="57">
        <v>44000</v>
      </c>
      <c r="D113" s="57">
        <v>44000</v>
      </c>
      <c r="E113" s="42">
        <v>44000</v>
      </c>
      <c r="F113" s="98">
        <f t="shared" si="12"/>
        <v>44000</v>
      </c>
      <c r="G113" s="45">
        <f t="shared" si="5"/>
        <v>1</v>
      </c>
      <c r="H113" s="45">
        <f t="shared" si="9"/>
        <v>1</v>
      </c>
    </row>
    <row r="114" spans="1:8" ht="31.5" customHeight="1" x14ac:dyDescent="0.2">
      <c r="A114" s="40" t="s">
        <v>138</v>
      </c>
      <c r="B114" s="41" t="s">
        <v>139</v>
      </c>
      <c r="C114" s="97">
        <v>16851.400000000001</v>
      </c>
      <c r="D114" s="99">
        <v>57944.311999999998</v>
      </c>
      <c r="E114" s="42">
        <v>56763.116000000002</v>
      </c>
      <c r="F114" s="44">
        <f t="shared" si="12"/>
        <v>56763.116000000002</v>
      </c>
      <c r="G114" s="45">
        <f t="shared" si="5"/>
        <v>0.97961497929253183</v>
      </c>
      <c r="H114" s="45">
        <f t="shared" si="9"/>
        <v>1</v>
      </c>
    </row>
    <row r="115" spans="1:8" ht="31.5" customHeight="1" x14ac:dyDescent="0.2">
      <c r="A115" s="35" t="s">
        <v>119</v>
      </c>
      <c r="B115" s="48" t="s">
        <v>120</v>
      </c>
      <c r="C115" s="100">
        <v>0</v>
      </c>
      <c r="D115" s="78">
        <v>3413.35</v>
      </c>
      <c r="E115" s="50">
        <v>3238.4</v>
      </c>
      <c r="F115" s="55">
        <f t="shared" si="12"/>
        <v>3238.4</v>
      </c>
      <c r="G115" s="39">
        <f t="shared" si="5"/>
        <v>0.94874536745426052</v>
      </c>
      <c r="H115" s="39">
        <f t="shared" si="9"/>
        <v>1</v>
      </c>
    </row>
    <row r="116" spans="1:8" ht="36" x14ac:dyDescent="0.2">
      <c r="A116" s="35" t="s">
        <v>121</v>
      </c>
      <c r="B116" s="48" t="s">
        <v>122</v>
      </c>
      <c r="C116" s="80"/>
      <c r="D116" s="101"/>
      <c r="E116" s="102"/>
      <c r="F116" s="103">
        <v>2462.3150000000001</v>
      </c>
      <c r="G116" s="45"/>
      <c r="H116" s="45"/>
    </row>
    <row r="117" spans="1:8" ht="49.5" customHeight="1" x14ac:dyDescent="0.2">
      <c r="A117" s="35" t="s">
        <v>123</v>
      </c>
      <c r="B117" s="48" t="s">
        <v>124</v>
      </c>
      <c r="C117" s="85"/>
      <c r="D117" s="104"/>
      <c r="E117" s="105"/>
      <c r="F117" s="103">
        <v>-2455.366</v>
      </c>
      <c r="G117" s="45"/>
      <c r="H117" s="45"/>
    </row>
    <row r="118" spans="1:8" ht="58.5" hidden="1" customHeight="1" x14ac:dyDescent="0.2">
      <c r="A118" s="40" t="s">
        <v>147</v>
      </c>
      <c r="B118" s="41" t="s">
        <v>146</v>
      </c>
      <c r="C118" s="85"/>
      <c r="D118" s="106"/>
      <c r="E118" s="107"/>
      <c r="F118" s="89"/>
      <c r="G118" s="45"/>
      <c r="H118" s="45"/>
    </row>
    <row r="119" spans="1:8" ht="58.5" hidden="1" customHeight="1" x14ac:dyDescent="0.2">
      <c r="A119" s="40" t="s">
        <v>123</v>
      </c>
      <c r="B119" s="41" t="s">
        <v>148</v>
      </c>
      <c r="C119" s="85"/>
      <c r="D119" s="106"/>
      <c r="E119" s="107"/>
      <c r="F119" s="89"/>
      <c r="G119" s="45"/>
      <c r="H119" s="45"/>
    </row>
    <row r="120" spans="1:8" ht="14.25" customHeight="1" x14ac:dyDescent="0.2">
      <c r="A120" s="40"/>
      <c r="B120" s="48" t="s">
        <v>125</v>
      </c>
      <c r="C120" s="108">
        <f>C78+C77</f>
        <v>1013454.8999999999</v>
      </c>
      <c r="D120" s="108">
        <f>D78+D77</f>
        <v>1382452.9949999999</v>
      </c>
      <c r="E120" s="108">
        <f>E78+E77</f>
        <v>1380723.66</v>
      </c>
      <c r="F120" s="108">
        <f>F78+F77</f>
        <v>1407602.4579999999</v>
      </c>
      <c r="G120" s="39">
        <f t="shared" si="5"/>
        <v>1.0181919118342249</v>
      </c>
      <c r="H120" s="39">
        <f t="shared" si="9"/>
        <v>1.0194671814344081</v>
      </c>
    </row>
    <row r="121" spans="1:8" ht="14.25" customHeight="1" x14ac:dyDescent="0.2">
      <c r="A121" s="109"/>
      <c r="B121" s="41" t="s">
        <v>126</v>
      </c>
      <c r="C121" s="38"/>
      <c r="D121" s="110">
        <v>0</v>
      </c>
      <c r="E121" s="110">
        <v>-48123.3</v>
      </c>
      <c r="F121" s="110">
        <f>E121</f>
        <v>-48123.3</v>
      </c>
      <c r="G121" s="39"/>
      <c r="H121" s="39"/>
    </row>
    <row r="122" spans="1:8" x14ac:dyDescent="0.2">
      <c r="A122" s="109"/>
      <c r="B122" s="48" t="s">
        <v>127</v>
      </c>
      <c r="C122" s="108">
        <f>C121+C120</f>
        <v>1013454.8999999999</v>
      </c>
      <c r="D122" s="108">
        <f>D121+D120</f>
        <v>1382452.9949999999</v>
      </c>
      <c r="E122" s="108">
        <f>E121+E120</f>
        <v>1332600.3599999999</v>
      </c>
      <c r="F122" s="108">
        <f>F120+F121</f>
        <v>1359479.1579999998</v>
      </c>
      <c r="G122" s="39">
        <f>F122/D122</f>
        <v>0.98338183136562984</v>
      </c>
      <c r="H122" s="39">
        <f t="shared" si="9"/>
        <v>1.0201701866567108</v>
      </c>
    </row>
    <row r="123" spans="1:8" ht="14.25" hidden="1" customHeight="1" x14ac:dyDescent="0.2">
      <c r="A123" s="109"/>
      <c r="C123" s="112">
        <v>2500</v>
      </c>
      <c r="D123" s="113">
        <v>22467.200000000001</v>
      </c>
      <c r="E123" s="113"/>
      <c r="F123" s="113">
        <v>12286</v>
      </c>
      <c r="G123" s="114"/>
      <c r="H123" s="115"/>
    </row>
    <row r="124" spans="1:8" ht="14.25" hidden="1" customHeight="1" x14ac:dyDescent="0.2">
      <c r="A124" s="109"/>
      <c r="B124" s="116" t="s">
        <v>128</v>
      </c>
      <c r="C124" s="117"/>
      <c r="D124" s="118"/>
      <c r="E124" s="113"/>
      <c r="F124" s="119"/>
      <c r="G124" s="115"/>
      <c r="H124" s="114"/>
    </row>
    <row r="125" spans="1:8" ht="14.25" customHeight="1" x14ac:dyDescent="0.2">
      <c r="A125" s="120"/>
      <c r="B125" s="121"/>
      <c r="C125" s="122"/>
      <c r="D125" s="123"/>
      <c r="E125" s="124"/>
      <c r="F125" s="125"/>
      <c r="G125" s="126"/>
      <c r="H125" s="127"/>
    </row>
    <row r="126" spans="1:8" ht="14.25" customHeight="1" x14ac:dyDescent="0.2">
      <c r="A126" s="120"/>
      <c r="B126" s="121"/>
      <c r="C126" s="122"/>
      <c r="D126" s="123"/>
      <c r="E126" s="124"/>
      <c r="F126" s="125"/>
      <c r="G126" s="126"/>
      <c r="H126" s="127"/>
    </row>
    <row r="127" spans="1:8" ht="14.25" customHeight="1" x14ac:dyDescent="0.25">
      <c r="A127" s="128" t="s">
        <v>129</v>
      </c>
      <c r="B127" s="128"/>
      <c r="C127" s="128"/>
      <c r="D127" s="129"/>
      <c r="E127" s="130"/>
      <c r="F127" s="131" t="s">
        <v>130</v>
      </c>
      <c r="G127" s="132"/>
      <c r="H127" s="133"/>
    </row>
    <row r="128" spans="1:8" ht="14.25" customHeight="1" x14ac:dyDescent="0.25">
      <c r="A128" s="128"/>
      <c r="B128" s="128"/>
      <c r="C128" s="128"/>
      <c r="D128" s="134"/>
      <c r="E128" s="128"/>
      <c r="F128" s="128"/>
      <c r="G128" s="128"/>
      <c r="H128" s="135"/>
    </row>
    <row r="129" spans="2:10" ht="14.25" customHeight="1" x14ac:dyDescent="0.25">
      <c r="C129" s="136"/>
      <c r="F129" s="139"/>
      <c r="G129" s="140"/>
      <c r="H129" s="140"/>
    </row>
    <row r="130" spans="2:10" s="13" customFormat="1" ht="15" customHeight="1" x14ac:dyDescent="0.2">
      <c r="B130" s="111"/>
      <c r="C130" s="137"/>
      <c r="D130" s="137"/>
      <c r="E130" s="138"/>
      <c r="F130" s="138"/>
      <c r="G130" s="141"/>
      <c r="H130" s="141"/>
      <c r="I130" s="5"/>
      <c r="J130" s="5"/>
    </row>
    <row r="131" spans="2:10" s="13" customFormat="1" ht="15" customHeight="1" x14ac:dyDescent="0.2">
      <c r="B131" s="111"/>
      <c r="C131" s="137"/>
      <c r="D131" s="137"/>
      <c r="E131" s="138"/>
      <c r="F131" s="138"/>
      <c r="G131" s="141"/>
      <c r="H131" s="141"/>
      <c r="I131" s="5"/>
      <c r="J131" s="5"/>
    </row>
  </sheetData>
  <mergeCells count="9">
    <mergeCell ref="B1:G1"/>
    <mergeCell ref="A2:H2"/>
    <mergeCell ref="A3:H3"/>
    <mergeCell ref="A6:A7"/>
    <mergeCell ref="B6:B7"/>
    <mergeCell ref="C6:D6"/>
    <mergeCell ref="E6:E7"/>
    <mergeCell ref="F6:F7"/>
    <mergeCell ref="G6:H6"/>
  </mergeCells>
  <conditionalFormatting sqref="G123 H123:H127">
    <cfRule type="cellIs" dxfId="0" priority="1" stopIfTrue="1" operator="lessThan">
      <formula>0</formula>
    </cfRule>
  </conditionalFormatting>
  <pageMargins left="0.70866141732283472" right="0.70866141732283472" top="0.74803149606299213" bottom="0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 2024</vt:lpstr>
      <vt:lpstr>'декабрь 2024'!Заголовки_для_печати</vt:lpstr>
      <vt:lpstr>'декабрь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Guseva Natalia</dc:creator>
  <cp:lastModifiedBy>Guseva Natalia</cp:lastModifiedBy>
  <cp:lastPrinted>2024-12-05T04:48:43Z</cp:lastPrinted>
  <dcterms:created xsi:type="dcterms:W3CDTF">2023-01-20T05:45:30Z</dcterms:created>
  <dcterms:modified xsi:type="dcterms:W3CDTF">2025-02-18T10:13:57Z</dcterms:modified>
</cp:coreProperties>
</file>